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0230" yWindow="45" windowWidth="10275" windowHeight="7515" tabRatio="931" firstSheet="1" activeTab="7"/>
  </bookViews>
  <sheets>
    <sheet name="CONSOLIDADO DTOR" sheetId="10" r:id="rId1"/>
    <sheet name="CONSOLIDADO DTPA" sheetId="4" r:id="rId2"/>
    <sheet name="CONSOLIDADO DTAO" sheetId="5" r:id="rId3"/>
    <sheet name="CONSOLIDADO DTCA" sheetId="6" r:id="rId4"/>
    <sheet name="CONSOLIDADO CENTRAL" sheetId="8" r:id="rId5"/>
    <sheet name="CONSOLIDADO DTAN" sheetId="12" r:id="rId6"/>
    <sheet name="CONSOLIDADO DTAM" sheetId="7" r:id="rId7"/>
    <sheet name="CONSOLIDADO  TOTAL" sheetId="3" r:id="rId8"/>
    <sheet name="Hoja2" sheetId="2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calcPr calcId="145621"/>
</workbook>
</file>

<file path=xl/calcChain.xml><?xml version="1.0" encoding="utf-8"?>
<calcChain xmlns="http://schemas.openxmlformats.org/spreadsheetml/2006/main">
  <c r="C23" i="3" l="1"/>
  <c r="D23" i="3"/>
  <c r="E23" i="3"/>
  <c r="F23" i="3"/>
  <c r="G23" i="3"/>
  <c r="H23" i="3"/>
  <c r="I23" i="3"/>
  <c r="J23" i="3"/>
  <c r="K23" i="3"/>
  <c r="L23" i="3"/>
  <c r="M23" i="3"/>
  <c r="C17" i="3"/>
  <c r="D17" i="3"/>
  <c r="D21" i="3" s="1"/>
  <c r="E17" i="3"/>
  <c r="E21" i="3" s="1"/>
  <c r="F17" i="3"/>
  <c r="G17" i="3"/>
  <c r="H17" i="3"/>
  <c r="I17" i="3"/>
  <c r="J17" i="3"/>
  <c r="K17" i="3"/>
  <c r="L17" i="3"/>
  <c r="L21" i="3" s="1"/>
  <c r="M17" i="3"/>
  <c r="M21" i="3" s="1"/>
  <c r="C19" i="3"/>
  <c r="D19" i="3"/>
  <c r="E19" i="3"/>
  <c r="F19" i="3"/>
  <c r="F21" i="3" s="1"/>
  <c r="G19" i="3"/>
  <c r="H19" i="3"/>
  <c r="I19" i="3"/>
  <c r="J19" i="3"/>
  <c r="J21" i="3" s="1"/>
  <c r="K19" i="3"/>
  <c r="L19" i="3"/>
  <c r="M19" i="3"/>
  <c r="C13" i="3"/>
  <c r="C15" i="3" s="1"/>
  <c r="D13" i="3"/>
  <c r="E13" i="3"/>
  <c r="F13" i="3"/>
  <c r="G13" i="3"/>
  <c r="H13" i="3"/>
  <c r="I13" i="3"/>
  <c r="J13" i="3"/>
  <c r="K13" i="3"/>
  <c r="L13" i="3"/>
  <c r="M13" i="3"/>
  <c r="C11" i="3"/>
  <c r="D11" i="3"/>
  <c r="E11" i="3"/>
  <c r="F11" i="3"/>
  <c r="G11" i="3"/>
  <c r="H11" i="3"/>
  <c r="I11" i="3"/>
  <c r="J11" i="3"/>
  <c r="K11" i="3"/>
  <c r="L11" i="3"/>
  <c r="M11" i="3"/>
  <c r="B23" i="3"/>
  <c r="B19" i="3"/>
  <c r="B17" i="3"/>
  <c r="B13" i="3"/>
  <c r="B11" i="3"/>
  <c r="H21" i="3"/>
  <c r="K21" i="3"/>
  <c r="G15" i="3"/>
  <c r="E15" i="3"/>
  <c r="B11" i="12"/>
  <c r="C11" i="12"/>
  <c r="D11" i="12"/>
  <c r="N11" i="12" s="1"/>
  <c r="E11" i="12"/>
  <c r="F11" i="12"/>
  <c r="G11" i="12"/>
  <c r="H11" i="12"/>
  <c r="I11" i="12"/>
  <c r="J11" i="12"/>
  <c r="K11" i="12"/>
  <c r="L11" i="12"/>
  <c r="M11" i="12"/>
  <c r="B13" i="12"/>
  <c r="C13" i="12"/>
  <c r="D13" i="12"/>
  <c r="E13" i="12"/>
  <c r="F13" i="12"/>
  <c r="G13" i="12"/>
  <c r="H13" i="12"/>
  <c r="I13" i="12"/>
  <c r="J13" i="12"/>
  <c r="K13" i="12"/>
  <c r="L13" i="12"/>
  <c r="M13" i="12"/>
  <c r="N13" i="12"/>
  <c r="B15" i="12"/>
  <c r="B19" i="12" s="1"/>
  <c r="C15" i="12"/>
  <c r="D15" i="12"/>
  <c r="E15" i="12"/>
  <c r="E19" i="12" s="1"/>
  <c r="F15" i="12"/>
  <c r="F19" i="12" s="1"/>
  <c r="G15" i="12"/>
  <c r="H15" i="12"/>
  <c r="I15" i="12"/>
  <c r="I19" i="12" s="1"/>
  <c r="J15" i="12"/>
  <c r="J19" i="12" s="1"/>
  <c r="K15" i="12"/>
  <c r="L15" i="12"/>
  <c r="M15" i="12"/>
  <c r="M19" i="12" s="1"/>
  <c r="N15" i="12"/>
  <c r="N19" i="12" s="1"/>
  <c r="B17" i="12"/>
  <c r="C17" i="12"/>
  <c r="N17" i="12" s="1"/>
  <c r="D17" i="12"/>
  <c r="E17" i="12"/>
  <c r="F17" i="12"/>
  <c r="G17" i="12"/>
  <c r="H17" i="12"/>
  <c r="I17" i="12"/>
  <c r="J17" i="12"/>
  <c r="K17" i="12"/>
  <c r="L17" i="12"/>
  <c r="M17" i="12"/>
  <c r="C19" i="12"/>
  <c r="D19" i="12"/>
  <c r="G19" i="12"/>
  <c r="H19" i="12"/>
  <c r="K19" i="12"/>
  <c r="L19" i="12"/>
  <c r="B22" i="12"/>
  <c r="C22" i="12"/>
  <c r="N22" i="12" s="1"/>
  <c r="D22" i="12"/>
  <c r="E22" i="12"/>
  <c r="F22" i="12"/>
  <c r="G22" i="12"/>
  <c r="H22" i="12"/>
  <c r="I22" i="12"/>
  <c r="J22" i="12"/>
  <c r="K22" i="12"/>
  <c r="L22" i="12"/>
  <c r="M22" i="12"/>
  <c r="F15" i="3"/>
  <c r="J15" i="3"/>
  <c r="K15" i="3"/>
  <c r="C21" i="3"/>
  <c r="G21" i="3"/>
  <c r="I21" i="3"/>
  <c r="M23" i="10"/>
  <c r="L23" i="10"/>
  <c r="K23" i="10"/>
  <c r="J23" i="10"/>
  <c r="I23" i="10"/>
  <c r="H23" i="10"/>
  <c r="G23" i="10"/>
  <c r="F23" i="10"/>
  <c r="E23" i="10"/>
  <c r="D23" i="10"/>
  <c r="C23" i="10"/>
  <c r="B23" i="10"/>
  <c r="N23" i="10" s="1"/>
  <c r="L21" i="10"/>
  <c r="K21" i="10"/>
  <c r="H21" i="10"/>
  <c r="G21" i="10"/>
  <c r="D21" i="10"/>
  <c r="C21" i="10"/>
  <c r="M19" i="10"/>
  <c r="L19" i="10"/>
  <c r="K19" i="10"/>
  <c r="J19" i="10"/>
  <c r="I19" i="10"/>
  <c r="H19" i="10"/>
  <c r="G19" i="10"/>
  <c r="F19" i="10"/>
  <c r="E19" i="10"/>
  <c r="D19" i="10"/>
  <c r="C19" i="10"/>
  <c r="B19" i="10"/>
  <c r="N19" i="10" s="1"/>
  <c r="M17" i="10"/>
  <c r="M21" i="10" s="1"/>
  <c r="L17" i="10"/>
  <c r="K17" i="10"/>
  <c r="J17" i="10"/>
  <c r="J21" i="10" s="1"/>
  <c r="I17" i="10"/>
  <c r="I21" i="10" s="1"/>
  <c r="H17" i="10"/>
  <c r="G17" i="10"/>
  <c r="F17" i="10"/>
  <c r="F21" i="10" s="1"/>
  <c r="E17" i="10"/>
  <c r="E21" i="10" s="1"/>
  <c r="D17" i="10"/>
  <c r="C17" i="10"/>
  <c r="B17" i="10"/>
  <c r="B21" i="10" s="1"/>
  <c r="K15" i="10"/>
  <c r="G15" i="10"/>
  <c r="C15" i="10"/>
  <c r="M13" i="10"/>
  <c r="L13" i="10"/>
  <c r="K13" i="10"/>
  <c r="J13" i="10"/>
  <c r="J15" i="10" s="1"/>
  <c r="I13" i="10"/>
  <c r="H13" i="10"/>
  <c r="G13" i="10"/>
  <c r="F13" i="10"/>
  <c r="F15" i="10" s="1"/>
  <c r="E13" i="10"/>
  <c r="D13" i="10"/>
  <c r="C13" i="10"/>
  <c r="B13" i="10"/>
  <c r="B15" i="10" s="1"/>
  <c r="M11" i="10"/>
  <c r="M15" i="10" s="1"/>
  <c r="L11" i="10"/>
  <c r="L15" i="10" s="1"/>
  <c r="K11" i="10"/>
  <c r="J11" i="10"/>
  <c r="I11" i="10"/>
  <c r="I15" i="10" s="1"/>
  <c r="H11" i="10"/>
  <c r="H15" i="10" s="1"/>
  <c r="G11" i="10"/>
  <c r="F11" i="10"/>
  <c r="E11" i="10"/>
  <c r="E15" i="10" s="1"/>
  <c r="D11" i="10"/>
  <c r="D15" i="10" s="1"/>
  <c r="C11" i="10"/>
  <c r="B11" i="10"/>
  <c r="N11" i="10" s="1"/>
  <c r="M15" i="3" l="1"/>
  <c r="I15" i="3"/>
  <c r="L15" i="3"/>
  <c r="H15" i="3"/>
  <c r="D15" i="3"/>
  <c r="N15" i="10"/>
  <c r="N17" i="10"/>
  <c r="N21" i="10" s="1"/>
  <c r="N13" i="10"/>
  <c r="M23" i="8" l="1"/>
  <c r="L23" i="8"/>
  <c r="K23" i="8"/>
  <c r="J23" i="8"/>
  <c r="I23" i="8"/>
  <c r="H23" i="8"/>
  <c r="G23" i="8"/>
  <c r="F23" i="8"/>
  <c r="E23" i="8"/>
  <c r="D23" i="8"/>
  <c r="C23" i="8"/>
  <c r="B23" i="8"/>
  <c r="N23" i="8" s="1"/>
  <c r="M19" i="8"/>
  <c r="L19" i="8"/>
  <c r="K19" i="8"/>
  <c r="J19" i="8"/>
  <c r="I19" i="8"/>
  <c r="H19" i="8"/>
  <c r="G19" i="8"/>
  <c r="F19" i="8"/>
  <c r="E19" i="8"/>
  <c r="D19" i="8"/>
  <c r="C19" i="8"/>
  <c r="B19" i="8"/>
  <c r="N19" i="8" s="1"/>
  <c r="M17" i="8"/>
  <c r="M21" i="8" s="1"/>
  <c r="L17" i="8"/>
  <c r="L21" i="8" s="1"/>
  <c r="K17" i="8"/>
  <c r="J17" i="8"/>
  <c r="J21" i="8" s="1"/>
  <c r="I17" i="8"/>
  <c r="I21" i="8" s="1"/>
  <c r="H17" i="8"/>
  <c r="H21" i="8" s="1"/>
  <c r="G17" i="8"/>
  <c r="F17" i="8"/>
  <c r="F21" i="8" s="1"/>
  <c r="E17" i="8"/>
  <c r="E21" i="8" s="1"/>
  <c r="D17" i="8"/>
  <c r="D21" i="8" s="1"/>
  <c r="C17" i="8"/>
  <c r="B17" i="8"/>
  <c r="M13" i="8"/>
  <c r="L13" i="8"/>
  <c r="K13" i="8"/>
  <c r="J13" i="8"/>
  <c r="I13" i="8"/>
  <c r="H13" i="8"/>
  <c r="G13" i="8"/>
  <c r="F13" i="8"/>
  <c r="E13" i="8"/>
  <c r="D13" i="8"/>
  <c r="C13" i="8"/>
  <c r="B13" i="8"/>
  <c r="M11" i="8"/>
  <c r="M15" i="8" s="1"/>
  <c r="L11" i="8"/>
  <c r="L15" i="8" s="1"/>
  <c r="K11" i="8"/>
  <c r="K15" i="8" s="1"/>
  <c r="J11" i="8"/>
  <c r="I11" i="8"/>
  <c r="I15" i="8" s="1"/>
  <c r="H11" i="8"/>
  <c r="H15" i="8" s="1"/>
  <c r="G11" i="8"/>
  <c r="G15" i="8" s="1"/>
  <c r="F11" i="8"/>
  <c r="E11" i="8"/>
  <c r="E15" i="8" s="1"/>
  <c r="D11" i="8"/>
  <c r="D15" i="8" s="1"/>
  <c r="C11" i="8"/>
  <c r="C15" i="8" s="1"/>
  <c r="B11" i="8"/>
  <c r="N11" i="8" s="1"/>
  <c r="N17" i="8" l="1"/>
  <c r="N21" i="8" s="1"/>
  <c r="B21" i="8"/>
  <c r="B15" i="8"/>
  <c r="F15" i="8"/>
  <c r="J15" i="8"/>
  <c r="C21" i="8"/>
  <c r="G21" i="8"/>
  <c r="K21" i="8"/>
  <c r="N13" i="8"/>
  <c r="N15" i="8" s="1"/>
  <c r="M23" i="7"/>
  <c r="L23" i="7"/>
  <c r="K23" i="7"/>
  <c r="J23" i="7"/>
  <c r="I23" i="7"/>
  <c r="H23" i="7"/>
  <c r="G23" i="7"/>
  <c r="F23" i="7"/>
  <c r="E23" i="7"/>
  <c r="D23" i="7"/>
  <c r="C23" i="7"/>
  <c r="B23" i="7"/>
  <c r="M19" i="7"/>
  <c r="L19" i="7"/>
  <c r="K19" i="7"/>
  <c r="J19" i="7"/>
  <c r="I19" i="7"/>
  <c r="H19" i="7"/>
  <c r="G19" i="7"/>
  <c r="F19" i="7"/>
  <c r="E19" i="7"/>
  <c r="D19" i="7"/>
  <c r="C19" i="7"/>
  <c r="B19" i="7"/>
  <c r="M17" i="7"/>
  <c r="M21" i="7" s="1"/>
  <c r="L17" i="7"/>
  <c r="L21" i="7" s="1"/>
  <c r="K17" i="7"/>
  <c r="K21" i="7" s="1"/>
  <c r="J17" i="7"/>
  <c r="I17" i="7"/>
  <c r="I21" i="7" s="1"/>
  <c r="H17" i="7"/>
  <c r="H21" i="7" s="1"/>
  <c r="G17" i="7"/>
  <c r="G21" i="7" s="1"/>
  <c r="F17" i="7"/>
  <c r="E17" i="7"/>
  <c r="E21" i="7" s="1"/>
  <c r="D17" i="7"/>
  <c r="D21" i="7" s="1"/>
  <c r="C17" i="7"/>
  <c r="C21" i="7" s="1"/>
  <c r="B17" i="7"/>
  <c r="B13" i="7"/>
  <c r="M11" i="7"/>
  <c r="L11" i="7"/>
  <c r="K11" i="7"/>
  <c r="J11" i="7"/>
  <c r="I11" i="7"/>
  <c r="H11" i="7"/>
  <c r="G11" i="7"/>
  <c r="F11" i="7"/>
  <c r="E11" i="7"/>
  <c r="D11" i="7"/>
  <c r="C11" i="7"/>
  <c r="B11" i="7"/>
  <c r="N23" i="7" l="1"/>
  <c r="B15" i="7"/>
  <c r="B21" i="7"/>
  <c r="F21" i="7"/>
  <c r="J21" i="7"/>
  <c r="N17" i="7"/>
  <c r="E13" i="7"/>
  <c r="I13" i="7"/>
  <c r="M13" i="7"/>
  <c r="F13" i="7"/>
  <c r="J13" i="7"/>
  <c r="G15" i="7"/>
  <c r="C13" i="7"/>
  <c r="G13" i="7"/>
  <c r="K13" i="7"/>
  <c r="K15" i="7" s="1"/>
  <c r="D15" i="7"/>
  <c r="D13" i="7"/>
  <c r="H13" i="7"/>
  <c r="L13" i="7"/>
  <c r="L15" i="7" s="1"/>
  <c r="N11" i="7"/>
  <c r="N19" i="7"/>
  <c r="N21" i="7" s="1"/>
  <c r="J15" i="7" l="1"/>
  <c r="C15" i="7"/>
  <c r="M15" i="7"/>
  <c r="N13" i="7"/>
  <c r="N15" i="7" s="1"/>
  <c r="I15" i="7"/>
  <c r="E15" i="7"/>
  <c r="H15" i="7"/>
  <c r="F15" i="7"/>
  <c r="M23" i="6"/>
  <c r="L23" i="6"/>
  <c r="K23" i="6"/>
  <c r="J23" i="6"/>
  <c r="I23" i="6"/>
  <c r="H23" i="6"/>
  <c r="G23" i="6"/>
  <c r="F23" i="6"/>
  <c r="E23" i="6"/>
  <c r="D23" i="6"/>
  <c r="C23" i="6"/>
  <c r="B23" i="6"/>
  <c r="M19" i="6"/>
  <c r="L19" i="6"/>
  <c r="K19" i="6"/>
  <c r="J19" i="6"/>
  <c r="I19" i="6"/>
  <c r="H19" i="6"/>
  <c r="G19" i="6"/>
  <c r="F19" i="6"/>
  <c r="E19" i="6"/>
  <c r="D19" i="6"/>
  <c r="C19" i="6"/>
  <c r="B19" i="6"/>
  <c r="M17" i="6"/>
  <c r="M21" i="6" s="1"/>
  <c r="L17" i="6"/>
  <c r="L21" i="6" s="1"/>
  <c r="K17" i="6"/>
  <c r="K21" i="6" s="1"/>
  <c r="J17" i="6"/>
  <c r="J21" i="6" s="1"/>
  <c r="I17" i="6"/>
  <c r="I21" i="6" s="1"/>
  <c r="H17" i="6"/>
  <c r="H21" i="6" s="1"/>
  <c r="G17" i="6"/>
  <c r="G21" i="6" s="1"/>
  <c r="F17" i="6"/>
  <c r="F21" i="6" s="1"/>
  <c r="E17" i="6"/>
  <c r="E21" i="6" s="1"/>
  <c r="D17" i="6"/>
  <c r="D21" i="6" s="1"/>
  <c r="C17" i="6"/>
  <c r="C21" i="6" s="1"/>
  <c r="B17" i="6"/>
  <c r="M13" i="6"/>
  <c r="L13" i="6"/>
  <c r="K13" i="6"/>
  <c r="J13" i="6"/>
  <c r="I13" i="6"/>
  <c r="H13" i="6"/>
  <c r="G13" i="6"/>
  <c r="F13" i="6"/>
  <c r="E13" i="6"/>
  <c r="D13" i="6"/>
  <c r="C13" i="6"/>
  <c r="B13" i="6"/>
  <c r="M11" i="6"/>
  <c r="M15" i="6" s="1"/>
  <c r="L11" i="6"/>
  <c r="L15" i="6" s="1"/>
  <c r="K11" i="6"/>
  <c r="K15" i="6" s="1"/>
  <c r="J11" i="6"/>
  <c r="J15" i="6" s="1"/>
  <c r="I11" i="6"/>
  <c r="I15" i="6" s="1"/>
  <c r="H11" i="6"/>
  <c r="H15" i="6" s="1"/>
  <c r="G11" i="6"/>
  <c r="G15" i="6" s="1"/>
  <c r="F11" i="6"/>
  <c r="F15" i="6" s="1"/>
  <c r="E11" i="6"/>
  <c r="E15" i="6" s="1"/>
  <c r="D11" i="6"/>
  <c r="D15" i="6" s="1"/>
  <c r="C11" i="6"/>
  <c r="C15" i="6" s="1"/>
  <c r="B11" i="6"/>
  <c r="B15" i="6" s="1"/>
  <c r="M23" i="5"/>
  <c r="L23" i="5"/>
  <c r="K23" i="5"/>
  <c r="J23" i="5"/>
  <c r="I23" i="5"/>
  <c r="H23" i="5"/>
  <c r="G23" i="5"/>
  <c r="F23" i="5"/>
  <c r="E23" i="5"/>
  <c r="D23" i="5"/>
  <c r="C23" i="5"/>
  <c r="B23" i="5"/>
  <c r="M19" i="5"/>
  <c r="L19" i="5"/>
  <c r="K19" i="5"/>
  <c r="J19" i="5"/>
  <c r="I19" i="5"/>
  <c r="H19" i="5"/>
  <c r="G19" i="5"/>
  <c r="F19" i="5"/>
  <c r="E19" i="5"/>
  <c r="D19" i="5"/>
  <c r="C19" i="5"/>
  <c r="B19" i="5"/>
  <c r="M17" i="5"/>
  <c r="M21" i="5" s="1"/>
  <c r="L17" i="5"/>
  <c r="L21" i="5" s="1"/>
  <c r="K17" i="5"/>
  <c r="K21" i="5" s="1"/>
  <c r="J17" i="5"/>
  <c r="I17" i="5"/>
  <c r="I21" i="5" s="1"/>
  <c r="H17" i="5"/>
  <c r="H21" i="5" s="1"/>
  <c r="G17" i="5"/>
  <c r="G21" i="5" s="1"/>
  <c r="F17" i="5"/>
  <c r="E17" i="5"/>
  <c r="E21" i="5" s="1"/>
  <c r="D17" i="5"/>
  <c r="D21" i="5" s="1"/>
  <c r="C17" i="5"/>
  <c r="C21" i="5" s="1"/>
  <c r="B17" i="5"/>
  <c r="M13" i="5"/>
  <c r="L13" i="5"/>
  <c r="K13" i="5"/>
  <c r="J13" i="5"/>
  <c r="I13" i="5"/>
  <c r="H13" i="5"/>
  <c r="G13" i="5"/>
  <c r="F13" i="5"/>
  <c r="E13" i="5"/>
  <c r="D13" i="5"/>
  <c r="C13" i="5"/>
  <c r="B13" i="5"/>
  <c r="M11" i="5"/>
  <c r="L11" i="5"/>
  <c r="L15" i="5" s="1"/>
  <c r="K11" i="5"/>
  <c r="K15" i="5" s="1"/>
  <c r="J11" i="5"/>
  <c r="J15" i="5" s="1"/>
  <c r="I11" i="5"/>
  <c r="H11" i="5"/>
  <c r="H15" i="5" s="1"/>
  <c r="G11" i="5"/>
  <c r="G15" i="5" s="1"/>
  <c r="F11" i="5"/>
  <c r="F15" i="5" s="1"/>
  <c r="E11" i="5"/>
  <c r="D11" i="5"/>
  <c r="D15" i="5" s="1"/>
  <c r="C11" i="5"/>
  <c r="C15" i="5" s="1"/>
  <c r="B11" i="5"/>
  <c r="B15" i="5" s="1"/>
  <c r="N13" i="5" l="1"/>
  <c r="N17" i="5"/>
  <c r="N17" i="6"/>
  <c r="N19" i="6"/>
  <c r="B21" i="6"/>
  <c r="N13" i="6"/>
  <c r="N23" i="6"/>
  <c r="B21" i="5"/>
  <c r="F21" i="5"/>
  <c r="J21" i="5"/>
  <c r="N23" i="5"/>
  <c r="E15" i="5"/>
  <c r="I15" i="5"/>
  <c r="M15" i="5"/>
  <c r="N11" i="6"/>
  <c r="N15" i="6" s="1"/>
  <c r="N11" i="5"/>
  <c r="N19" i="5"/>
  <c r="N21" i="5" s="1"/>
  <c r="M23" i="4"/>
  <c r="L23" i="4"/>
  <c r="K23" i="4"/>
  <c r="J23" i="4"/>
  <c r="I23" i="4"/>
  <c r="H23" i="4"/>
  <c r="G23" i="4"/>
  <c r="F23" i="4"/>
  <c r="E23" i="4"/>
  <c r="D23" i="4"/>
  <c r="C23" i="4"/>
  <c r="B23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M17" i="4"/>
  <c r="L17" i="4"/>
  <c r="K17" i="4"/>
  <c r="J17" i="4"/>
  <c r="I17" i="4"/>
  <c r="H17" i="4"/>
  <c r="G17" i="4"/>
  <c r="F17" i="4"/>
  <c r="E17" i="4"/>
  <c r="D17" i="4"/>
  <c r="C17" i="4"/>
  <c r="B17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M11" i="4"/>
  <c r="L11" i="4"/>
  <c r="K11" i="4"/>
  <c r="J11" i="4"/>
  <c r="I11" i="4"/>
  <c r="H11" i="4"/>
  <c r="G11" i="4"/>
  <c r="F11" i="4"/>
  <c r="E11" i="4"/>
  <c r="D11" i="4"/>
  <c r="C11" i="4"/>
  <c r="B11" i="4"/>
  <c r="E15" i="4" l="1"/>
  <c r="I15" i="4"/>
  <c r="M15" i="4"/>
  <c r="D21" i="4"/>
  <c r="H21" i="4"/>
  <c r="L21" i="4"/>
  <c r="N15" i="5"/>
  <c r="B15" i="4"/>
  <c r="B15" i="3"/>
  <c r="F15" i="4"/>
  <c r="E21" i="4"/>
  <c r="I21" i="4"/>
  <c r="M21" i="4"/>
  <c r="J15" i="4"/>
  <c r="C15" i="4"/>
  <c r="G15" i="4"/>
  <c r="K15" i="4"/>
  <c r="B21" i="4"/>
  <c r="F21" i="4"/>
  <c r="J21" i="4"/>
  <c r="C21" i="4"/>
  <c r="G21" i="4"/>
  <c r="K21" i="4"/>
  <c r="N21" i="6"/>
  <c r="N13" i="3"/>
  <c r="N19" i="3"/>
  <c r="N23" i="4"/>
  <c r="N23" i="3"/>
  <c r="D15" i="4"/>
  <c r="H15" i="4"/>
  <c r="L15" i="4"/>
  <c r="N17" i="4"/>
  <c r="N21" i="4" s="1"/>
  <c r="N11" i="4"/>
  <c r="N15" i="4" s="1"/>
  <c r="N17" i="3" l="1"/>
  <c r="N21" i="3" s="1"/>
  <c r="B21" i="3"/>
  <c r="N11" i="3"/>
  <c r="N15" i="3" s="1"/>
</calcChain>
</file>

<file path=xl/sharedStrings.xml><?xml version="1.0" encoding="utf-8"?>
<sst xmlns="http://schemas.openxmlformats.org/spreadsheetml/2006/main" count="214" uniqueCount="37">
  <si>
    <t xml:space="preserve">MINISTERIO DE AMBIENTE, VIVIENDA Y DESARROLLO TERRITORIAL  </t>
  </si>
  <si>
    <t xml:space="preserve">UNIDAD ADMINISTRATIVA ESPECIAL DEL SISTEMA DE PARQUES NACIONALES NATURALES </t>
  </si>
  <si>
    <t>APROPIACIONES DE LA VIGENCIA 2014</t>
  </si>
  <si>
    <t xml:space="preserve">PRESUPUESTADO  </t>
  </si>
  <si>
    <t xml:space="preserve">DESCRIPCION </t>
  </si>
  <si>
    <t>PROGRAMACION PAGOS   VIGENCIA 2014 (PAC)</t>
  </si>
  <si>
    <t>ENERO</t>
  </si>
  <si>
    <t>FEBRERO</t>
  </si>
  <si>
    <t>MARZO</t>
  </si>
  <si>
    <t>ABRIL</t>
  </si>
  <si>
    <t>MAYO</t>
  </si>
  <si>
    <t xml:space="preserve">JUNIO </t>
  </si>
  <si>
    <t>JULIO</t>
  </si>
  <si>
    <t>AGOSTO</t>
  </si>
  <si>
    <t>SEPTIEMBRE</t>
  </si>
  <si>
    <t>OCTUBRE</t>
  </si>
  <si>
    <t>NOVIEMBRE</t>
  </si>
  <si>
    <t>DICIEMBRE</t>
  </si>
  <si>
    <t>TOTAL</t>
  </si>
  <si>
    <t>GASTOS PERSONAL</t>
  </si>
  <si>
    <t>GASTOS GENERALES</t>
  </si>
  <si>
    <t>TOTAL FUNCIONAMIENTO</t>
  </si>
  <si>
    <t>RESTAURACIÓN</t>
  </si>
  <si>
    <t>ADMINISTRACION</t>
  </si>
  <si>
    <t>TOTAL INVERSION</t>
  </si>
  <si>
    <t>FONAM</t>
  </si>
  <si>
    <t>CONSOLIDADO TOTAL</t>
  </si>
  <si>
    <t>APROPIACIONES DE LA VIGENCIA</t>
  </si>
  <si>
    <t xml:space="preserve"> </t>
  </si>
  <si>
    <t>TERRITORIAL ANDES OCCIDENTAL 2014</t>
  </si>
  <si>
    <t>MINISTERIO DE AMBIENTE Y DESARROLLO SOSTENIBLE</t>
  </si>
  <si>
    <t xml:space="preserve"> PARQUES NACIONALES NATURALES DE COLOMBIA</t>
  </si>
  <si>
    <t>RESTAURACION</t>
  </si>
  <si>
    <t>gp</t>
  </si>
  <si>
    <t>gg</t>
  </si>
  <si>
    <t>res</t>
  </si>
  <si>
    <t>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</si>
</sst>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_-* #,##0\ _P_t_s_-;\-* #,##0\ _P_t_s_-;_-* &quot;-&quot;\ _P_t_s_-;_-@_-"/>
    <numFmt numFmtId="167" formatCode="_-* #,##0.00\ &quot;Pts&quot;_-;\-* #,##0.00\ &quot;Pts&quot;_-;_-* &quot;-&quot;??\ &quot;Pts&quot;_-;_-@_-"/>
    <numFmt numFmtId="168" formatCode="_-* #,##0.00\ _€_-;\-* #,##0.00\ _€_-;_-* &quot;-&quot;??\ _€_-;_-@_-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32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0" fontId="3" fillId="0" borderId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/>
  </cellStyleXfs>
  <cellXfs count="156">
    <xf numFmtId="0" fontId="0" fillId="0" borderId="0" xfId="0"/>
    <xf numFmtId="0" fontId="5" fillId="0" borderId="1" xfId="0" applyFont="1" applyFill="1" applyBorder="1"/>
    <xf numFmtId="0" fontId="5" fillId="0" borderId="2" xfId="0" applyFont="1" applyFill="1" applyBorder="1"/>
    <xf numFmtId="0" fontId="5" fillId="0" borderId="0" xfId="0" applyFont="1" applyFill="1"/>
    <xf numFmtId="0" fontId="6" fillId="0" borderId="4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164" fontId="5" fillId="0" borderId="13" xfId="1" applyFont="1" applyFill="1" applyBorder="1" applyAlignment="1">
      <alignment horizontal="left" vertical="center"/>
    </xf>
    <xf numFmtId="164" fontId="5" fillId="0" borderId="14" xfId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64" fontId="5" fillId="0" borderId="13" xfId="1" applyFont="1" applyFill="1" applyBorder="1" applyAlignment="1">
      <alignment horizontal="center" vertical="center"/>
    </xf>
    <xf numFmtId="164" fontId="5" fillId="0" borderId="13" xfId="1" applyFont="1" applyFill="1" applyBorder="1" applyAlignment="1">
      <alignment horizontal="center" wrapText="1"/>
    </xf>
    <xf numFmtId="0" fontId="6" fillId="0" borderId="15" xfId="0" applyFont="1" applyFill="1" applyBorder="1"/>
    <xf numFmtId="0" fontId="6" fillId="2" borderId="15" xfId="0" applyFont="1" applyFill="1" applyBorder="1"/>
    <xf numFmtId="164" fontId="5" fillId="2" borderId="16" xfId="1" applyFont="1" applyFill="1" applyBorder="1" applyAlignment="1">
      <alignment horizontal="left" vertical="center"/>
    </xf>
    <xf numFmtId="164" fontId="5" fillId="2" borderId="17" xfId="1" applyFont="1" applyFill="1" applyBorder="1" applyAlignment="1">
      <alignment horizontal="center" vertical="center"/>
    </xf>
    <xf numFmtId="164" fontId="5" fillId="0" borderId="13" xfId="1" applyFont="1" applyFill="1" applyBorder="1"/>
    <xf numFmtId="164" fontId="5" fillId="0" borderId="16" xfId="1" applyFont="1" applyFill="1" applyBorder="1" applyAlignment="1">
      <alignment horizontal="left" vertical="center"/>
    </xf>
    <xf numFmtId="164" fontId="5" fillId="0" borderId="17" xfId="1" applyFont="1" applyFill="1" applyBorder="1" applyAlignment="1">
      <alignment horizontal="center" vertical="center"/>
    </xf>
    <xf numFmtId="165" fontId="6" fillId="0" borderId="18" xfId="0" applyNumberFormat="1" applyFont="1" applyFill="1" applyBorder="1"/>
    <xf numFmtId="165" fontId="6" fillId="0" borderId="19" xfId="0" applyNumberFormat="1" applyFont="1" applyFill="1" applyBorder="1"/>
    <xf numFmtId="164" fontId="6" fillId="0" borderId="20" xfId="1" applyFont="1" applyFill="1" applyBorder="1"/>
    <xf numFmtId="164" fontId="6" fillId="0" borderId="21" xfId="1" applyFont="1" applyFill="1" applyBorder="1"/>
    <xf numFmtId="165" fontId="5" fillId="0" borderId="0" xfId="0" applyNumberFormat="1" applyFont="1" applyFill="1"/>
    <xf numFmtId="164" fontId="5" fillId="0" borderId="0" xfId="0" applyNumberFormat="1" applyFont="1" applyFill="1"/>
    <xf numFmtId="43" fontId="5" fillId="0" borderId="0" xfId="0" applyNumberFormat="1" applyFont="1" applyFill="1"/>
    <xf numFmtId="3" fontId="5" fillId="0" borderId="2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left" vertical="center"/>
    </xf>
    <xf numFmtId="4" fontId="5" fillId="0" borderId="13" xfId="1" applyNumberFormat="1" applyFont="1" applyFill="1" applyBorder="1" applyAlignment="1">
      <alignment horizontal="right" vertical="center"/>
    </xf>
    <xf numFmtId="4" fontId="5" fillId="0" borderId="14" xfId="1" applyNumberFormat="1" applyFont="1" applyFill="1" applyBorder="1" applyAlignment="1">
      <alignment vertical="center"/>
    </xf>
    <xf numFmtId="4" fontId="5" fillId="0" borderId="0" xfId="0" applyNumberFormat="1" applyFont="1" applyFill="1"/>
    <xf numFmtId="3" fontId="5" fillId="0" borderId="13" xfId="1" applyNumberFormat="1" applyFont="1" applyFill="1" applyBorder="1" applyAlignment="1">
      <alignment horizontal="right" vertical="center"/>
    </xf>
    <xf numFmtId="164" fontId="5" fillId="0" borderId="14" xfId="1" applyFont="1" applyFill="1" applyBorder="1" applyAlignment="1">
      <alignment vertical="center"/>
    </xf>
    <xf numFmtId="3" fontId="5" fillId="2" borderId="16" xfId="1" applyNumberFormat="1" applyFont="1" applyFill="1" applyBorder="1" applyAlignment="1">
      <alignment horizontal="right" vertical="center"/>
    </xf>
    <xf numFmtId="164" fontId="5" fillId="2" borderId="17" xfId="1" applyFont="1" applyFill="1" applyBorder="1" applyAlignment="1">
      <alignment vertical="center"/>
    </xf>
    <xf numFmtId="164" fontId="5" fillId="0" borderId="13" xfId="1" applyFont="1" applyFill="1" applyBorder="1" applyAlignment="1">
      <alignment horizontal="right"/>
    </xf>
    <xf numFmtId="3" fontId="5" fillId="0" borderId="13" xfId="1" applyNumberFormat="1" applyFont="1" applyFill="1" applyBorder="1" applyAlignment="1">
      <alignment horizontal="right"/>
    </xf>
    <xf numFmtId="164" fontId="5" fillId="0" borderId="14" xfId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/>
    </xf>
    <xf numFmtId="3" fontId="5" fillId="0" borderId="16" xfId="1" applyNumberFormat="1" applyFont="1" applyFill="1" applyBorder="1" applyAlignment="1">
      <alignment horizontal="right" vertical="center"/>
    </xf>
    <xf numFmtId="164" fontId="5" fillId="0" borderId="17" xfId="1" applyFont="1" applyFill="1" applyBorder="1" applyAlignment="1">
      <alignment vertical="center"/>
    </xf>
    <xf numFmtId="3" fontId="6" fillId="0" borderId="20" xfId="1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" xfId="14" applyFont="1" applyFill="1" applyBorder="1"/>
    <xf numFmtId="0" fontId="5" fillId="0" borderId="2" xfId="14" applyFont="1" applyFill="1" applyBorder="1"/>
    <xf numFmtId="0" fontId="5" fillId="0" borderId="0" xfId="14" applyFont="1" applyFill="1"/>
    <xf numFmtId="0" fontId="6" fillId="0" borderId="4" xfId="14" applyFont="1" applyFill="1" applyBorder="1"/>
    <xf numFmtId="0" fontId="6" fillId="0" borderId="0" xfId="14" applyFont="1" applyFill="1" applyBorder="1"/>
    <xf numFmtId="0" fontId="6" fillId="0" borderId="0" xfId="14" applyFont="1" applyFill="1" applyBorder="1" applyAlignment="1">
      <alignment horizontal="left"/>
    </xf>
    <xf numFmtId="0" fontId="6" fillId="0" borderId="2" xfId="14" applyFont="1" applyFill="1" applyBorder="1" applyAlignment="1">
      <alignment horizontal="center" vertical="center"/>
    </xf>
    <xf numFmtId="0" fontId="6" fillId="0" borderId="0" xfId="14" applyFont="1" applyFill="1"/>
    <xf numFmtId="0" fontId="6" fillId="0" borderId="0" xfId="14" applyFont="1" applyFill="1" applyBorder="1" applyAlignment="1">
      <alignment horizontal="center" vertical="center"/>
    </xf>
    <xf numFmtId="0" fontId="6" fillId="0" borderId="13" xfId="14" applyFont="1" applyFill="1" applyBorder="1" applyAlignment="1">
      <alignment horizontal="center" vertical="center"/>
    </xf>
    <xf numFmtId="0" fontId="6" fillId="0" borderId="13" xfId="14" applyFont="1" applyFill="1" applyBorder="1" applyAlignment="1">
      <alignment horizontal="center" wrapText="1"/>
    </xf>
    <xf numFmtId="0" fontId="6" fillId="0" borderId="14" xfId="14" applyFont="1" applyFill="1" applyBorder="1" applyAlignment="1">
      <alignment horizontal="center" vertical="center"/>
    </xf>
    <xf numFmtId="0" fontId="6" fillId="0" borderId="15" xfId="14" applyFont="1" applyFill="1" applyBorder="1" applyAlignment="1">
      <alignment horizontal="left" vertical="center"/>
    </xf>
    <xf numFmtId="0" fontId="6" fillId="0" borderId="15" xfId="14" applyFont="1" applyFill="1" applyBorder="1" applyAlignment="1">
      <alignment horizontal="center" vertical="center"/>
    </xf>
    <xf numFmtId="0" fontId="6" fillId="0" borderId="15" xfId="14" applyFont="1" applyFill="1" applyBorder="1"/>
    <xf numFmtId="0" fontId="6" fillId="2" borderId="15" xfId="14" applyFont="1" applyFill="1" applyBorder="1"/>
    <xf numFmtId="165" fontId="6" fillId="0" borderId="18" xfId="14" applyNumberFormat="1" applyFont="1" applyFill="1" applyBorder="1"/>
    <xf numFmtId="165" fontId="6" fillId="0" borderId="19" xfId="14" applyNumberFormat="1" applyFont="1" applyFill="1" applyBorder="1"/>
    <xf numFmtId="165" fontId="5" fillId="0" borderId="0" xfId="14" applyNumberFormat="1" applyFont="1" applyFill="1"/>
    <xf numFmtId="43" fontId="5" fillId="0" borderId="0" xfId="14" applyNumberFormat="1" applyFont="1" applyFill="1"/>
    <xf numFmtId="0" fontId="5" fillId="3" borderId="1" xfId="14" applyFont="1" applyFill="1" applyBorder="1"/>
    <xf numFmtId="0" fontId="5" fillId="3" borderId="2" xfId="14" applyFont="1" applyFill="1" applyBorder="1"/>
    <xf numFmtId="0" fontId="5" fillId="3" borderId="0" xfId="14" applyFont="1" applyFill="1"/>
    <xf numFmtId="0" fontId="6" fillId="3" borderId="4" xfId="14" applyFont="1" applyFill="1" applyBorder="1"/>
    <xf numFmtId="0" fontId="6" fillId="3" borderId="0" xfId="14" applyFont="1" applyFill="1" applyBorder="1"/>
    <xf numFmtId="0" fontId="6" fillId="3" borderId="0" xfId="14" applyFont="1" applyFill="1" applyBorder="1" applyAlignment="1">
      <alignment horizontal="left"/>
    </xf>
    <xf numFmtId="0" fontId="6" fillId="0" borderId="2" xfId="14" applyFont="1" applyFill="1" applyBorder="1" applyAlignment="1">
      <alignment horizontal="center"/>
    </xf>
    <xf numFmtId="0" fontId="6" fillId="0" borderId="6" xfId="14" applyFont="1" applyFill="1" applyBorder="1" applyAlignment="1">
      <alignment horizontal="center"/>
    </xf>
    <xf numFmtId="0" fontId="6" fillId="0" borderId="7" xfId="14" applyFont="1" applyFill="1" applyBorder="1" applyAlignment="1">
      <alignment horizontal="center"/>
    </xf>
    <xf numFmtId="0" fontId="6" fillId="3" borderId="0" xfId="14" applyFont="1" applyFill="1"/>
    <xf numFmtId="0" fontId="6" fillId="0" borderId="9" xfId="14" applyFont="1" applyFill="1" applyBorder="1" applyAlignment="1">
      <alignment horizontal="center"/>
    </xf>
    <xf numFmtId="0" fontId="6" fillId="0" borderId="10" xfId="14" applyFont="1" applyFill="1" applyBorder="1" applyAlignment="1">
      <alignment horizontal="center"/>
    </xf>
    <xf numFmtId="0" fontId="6" fillId="0" borderId="11" xfId="14" applyFont="1" applyFill="1" applyBorder="1" applyAlignment="1">
      <alignment horizontal="center"/>
    </xf>
    <xf numFmtId="0" fontId="6" fillId="3" borderId="13" xfId="14" applyFont="1" applyFill="1" applyBorder="1" applyAlignment="1">
      <alignment horizontal="center" vertical="center"/>
    </xf>
    <xf numFmtId="0" fontId="6" fillId="3" borderId="13" xfId="14" applyFont="1" applyFill="1" applyBorder="1" applyAlignment="1">
      <alignment horizontal="center" wrapText="1"/>
    </xf>
    <xf numFmtId="0" fontId="6" fillId="3" borderId="14" xfId="14" applyFont="1" applyFill="1" applyBorder="1" applyAlignment="1">
      <alignment horizontal="center" vertical="center"/>
    </xf>
    <xf numFmtId="0" fontId="6" fillId="3" borderId="15" xfId="14" applyFont="1" applyFill="1" applyBorder="1" applyAlignment="1">
      <alignment horizontal="left" vertical="center"/>
    </xf>
    <xf numFmtId="164" fontId="5" fillId="4" borderId="13" xfId="1" applyFont="1" applyFill="1" applyBorder="1" applyAlignment="1">
      <alignment horizontal="left" vertical="center"/>
    </xf>
    <xf numFmtId="164" fontId="5" fillId="4" borderId="14" xfId="1" applyFont="1" applyFill="1" applyBorder="1" applyAlignment="1">
      <alignment horizontal="center" vertical="center"/>
    </xf>
    <xf numFmtId="0" fontId="6" fillId="3" borderId="15" xfId="14" applyFont="1" applyFill="1" applyBorder="1" applyAlignment="1">
      <alignment horizontal="center" vertical="center"/>
    </xf>
    <xf numFmtId="164" fontId="5" fillId="3" borderId="13" xfId="1" applyFont="1" applyFill="1" applyBorder="1" applyAlignment="1">
      <alignment horizontal="center" vertical="center"/>
    </xf>
    <xf numFmtId="164" fontId="5" fillId="3" borderId="13" xfId="1" applyFont="1" applyFill="1" applyBorder="1" applyAlignment="1">
      <alignment horizontal="center" wrapText="1"/>
    </xf>
    <xf numFmtId="164" fontId="5" fillId="3" borderId="14" xfId="1" applyFont="1" applyFill="1" applyBorder="1" applyAlignment="1">
      <alignment horizontal="center" vertical="center"/>
    </xf>
    <xf numFmtId="0" fontId="6" fillId="3" borderId="15" xfId="14" applyFont="1" applyFill="1" applyBorder="1"/>
    <xf numFmtId="0" fontId="6" fillId="3" borderId="22" xfId="14" applyFont="1" applyFill="1" applyBorder="1"/>
    <xf numFmtId="164" fontId="6" fillId="3" borderId="23" xfId="1" applyFont="1" applyFill="1" applyBorder="1"/>
    <xf numFmtId="164" fontId="5" fillId="3" borderId="23" xfId="1" applyFont="1" applyFill="1" applyBorder="1"/>
    <xf numFmtId="164" fontId="5" fillId="3" borderId="24" xfId="1" applyFont="1" applyFill="1" applyBorder="1" applyAlignment="1">
      <alignment horizontal="center" vertical="center"/>
    </xf>
    <xf numFmtId="0" fontId="6" fillId="3" borderId="25" xfId="14" applyFont="1" applyFill="1" applyBorder="1"/>
    <xf numFmtId="164" fontId="5" fillId="3" borderId="26" xfId="1" applyFont="1" applyFill="1" applyBorder="1" applyAlignment="1">
      <alignment horizontal="left" vertical="center"/>
    </xf>
    <xf numFmtId="164" fontId="5" fillId="3" borderId="27" xfId="1" applyFont="1" applyFill="1" applyBorder="1" applyAlignment="1">
      <alignment horizontal="center" vertical="center"/>
    </xf>
    <xf numFmtId="164" fontId="5" fillId="3" borderId="13" xfId="1" applyFont="1" applyFill="1" applyBorder="1"/>
    <xf numFmtId="164" fontId="5" fillId="3" borderId="13" xfId="1" applyFont="1" applyFill="1" applyBorder="1" applyAlignment="1">
      <alignment horizontal="left" vertical="center"/>
    </xf>
    <xf numFmtId="0" fontId="6" fillId="3" borderId="18" xfId="14" applyFont="1" applyFill="1" applyBorder="1"/>
    <xf numFmtId="164" fontId="5" fillId="3" borderId="20" xfId="1" applyFont="1" applyFill="1" applyBorder="1" applyAlignment="1">
      <alignment horizontal="left" vertical="center"/>
    </xf>
    <xf numFmtId="164" fontId="5" fillId="3" borderId="21" xfId="1" applyFont="1" applyFill="1" applyBorder="1" applyAlignment="1">
      <alignment horizontal="center" vertical="center"/>
    </xf>
    <xf numFmtId="165" fontId="6" fillId="3" borderId="28" xfId="14" applyNumberFormat="1" applyFont="1" applyFill="1" applyBorder="1"/>
    <xf numFmtId="164" fontId="5" fillId="4" borderId="29" xfId="1" applyFont="1" applyFill="1" applyBorder="1" applyAlignment="1">
      <alignment horizontal="left" vertical="center"/>
    </xf>
    <xf numFmtId="164" fontId="5" fillId="4" borderId="30" xfId="1" applyFont="1" applyFill="1" applyBorder="1" applyAlignment="1">
      <alignment horizontal="left" vertical="center"/>
    </xf>
    <xf numFmtId="164" fontId="5" fillId="4" borderId="31" xfId="1" applyFont="1" applyFill="1" applyBorder="1" applyAlignment="1">
      <alignment horizontal="center" vertical="center"/>
    </xf>
    <xf numFmtId="165" fontId="5" fillId="3" borderId="0" xfId="14" applyNumberFormat="1" applyFont="1" applyFill="1"/>
    <xf numFmtId="164" fontId="5" fillId="3" borderId="16" xfId="1" applyFont="1" applyFill="1" applyBorder="1" applyAlignment="1">
      <alignment horizontal="left" vertical="center"/>
    </xf>
    <xf numFmtId="164" fontId="5" fillId="3" borderId="17" xfId="1" applyFont="1" applyFill="1" applyBorder="1" applyAlignment="1">
      <alignment horizontal="center" vertical="center"/>
    </xf>
    <xf numFmtId="165" fontId="6" fillId="3" borderId="18" xfId="14" applyNumberFormat="1" applyFont="1" applyFill="1" applyBorder="1"/>
    <xf numFmtId="164" fontId="6" fillId="3" borderId="20" xfId="1" applyFont="1" applyFill="1" applyBorder="1"/>
    <xf numFmtId="164" fontId="6" fillId="3" borderId="21" xfId="1" applyFont="1" applyFill="1" applyBorder="1"/>
    <xf numFmtId="43" fontId="5" fillId="3" borderId="0" xfId="14" applyNumberFormat="1" applyFont="1" applyFill="1"/>
    <xf numFmtId="164" fontId="5" fillId="0" borderId="0" xfId="14" applyNumberFormat="1" applyFont="1" applyFill="1"/>
    <xf numFmtId="0" fontId="6" fillId="0" borderId="3" xfId="14" applyFont="1" applyFill="1" applyBorder="1" applyAlignment="1">
      <alignment horizontal="center"/>
    </xf>
    <xf numFmtId="0" fontId="6" fillId="0" borderId="0" xfId="14" applyFont="1" applyFill="1" applyBorder="1" applyAlignment="1">
      <alignment horizontal="center"/>
    </xf>
    <xf numFmtId="0" fontId="7" fillId="0" borderId="3" xfId="14" applyFont="1" applyFill="1" applyBorder="1" applyAlignment="1">
      <alignment horizontal="center"/>
    </xf>
    <xf numFmtId="0" fontId="7" fillId="0" borderId="0" xfId="14" applyFont="1" applyFill="1" applyBorder="1" applyAlignment="1">
      <alignment horizontal="center"/>
    </xf>
    <xf numFmtId="0" fontId="6" fillId="0" borderId="5" xfId="14" applyFont="1" applyFill="1" applyBorder="1" applyAlignment="1">
      <alignment horizontal="center" vertical="center"/>
    </xf>
    <xf numFmtId="0" fontId="6" fillId="0" borderId="8" xfId="14" applyFont="1" applyFill="1" applyBorder="1" applyAlignment="1">
      <alignment horizontal="center" vertical="center"/>
    </xf>
    <xf numFmtId="0" fontId="6" fillId="0" borderId="12" xfId="14" applyFont="1" applyFill="1" applyBorder="1" applyAlignment="1">
      <alignment horizontal="center" vertical="center"/>
    </xf>
    <xf numFmtId="0" fontId="6" fillId="0" borderId="6" xfId="14" applyFont="1" applyFill="1" applyBorder="1" applyAlignment="1">
      <alignment horizontal="center"/>
    </xf>
    <xf numFmtId="0" fontId="6" fillId="0" borderId="2" xfId="14" applyFont="1" applyFill="1" applyBorder="1" applyAlignment="1">
      <alignment horizontal="center"/>
    </xf>
    <xf numFmtId="0" fontId="6" fillId="0" borderId="7" xfId="14" applyFont="1" applyFill="1" applyBorder="1" applyAlignment="1">
      <alignment horizontal="center"/>
    </xf>
    <xf numFmtId="0" fontId="6" fillId="0" borderId="9" xfId="14" applyFont="1" applyFill="1" applyBorder="1" applyAlignment="1">
      <alignment horizontal="center"/>
    </xf>
    <xf numFmtId="0" fontId="6" fillId="0" borderId="10" xfId="14" applyFont="1" applyFill="1" applyBorder="1" applyAlignment="1">
      <alignment horizontal="center"/>
    </xf>
    <xf numFmtId="0" fontId="6" fillId="0" borderId="11" xfId="14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3" borderId="5" xfId="14" applyFont="1" applyFill="1" applyBorder="1" applyAlignment="1">
      <alignment horizontal="center" vertical="center"/>
    </xf>
    <xf numFmtId="0" fontId="6" fillId="3" borderId="8" xfId="14" applyFont="1" applyFill="1" applyBorder="1" applyAlignment="1">
      <alignment horizontal="center" vertical="center"/>
    </xf>
    <xf numFmtId="0" fontId="6" fillId="3" borderId="12" xfId="14" applyFont="1" applyFill="1" applyBorder="1" applyAlignment="1">
      <alignment horizontal="center" vertical="center"/>
    </xf>
    <xf numFmtId="0" fontId="6" fillId="3" borderId="3" xfId="14" applyFont="1" applyFill="1" applyBorder="1" applyAlignment="1">
      <alignment horizontal="center"/>
    </xf>
    <xf numFmtId="0" fontId="6" fillId="3" borderId="0" xfId="14" applyFont="1" applyFill="1" applyBorder="1" applyAlignment="1">
      <alignment horizontal="center"/>
    </xf>
    <xf numFmtId="0" fontId="7" fillId="3" borderId="3" xfId="14" applyFont="1" applyFill="1" applyBorder="1" applyAlignment="1">
      <alignment horizontal="center"/>
    </xf>
    <xf numFmtId="0" fontId="7" fillId="3" borderId="0" xfId="14" applyFont="1" applyFill="1" applyBorder="1" applyAlignment="1">
      <alignment horizontal="center"/>
    </xf>
  </cellXfs>
  <cellStyles count="15">
    <cellStyle name="Euro" xfId="7"/>
    <cellStyle name="Millares" xfId="1" builtinId="3"/>
    <cellStyle name="Millares [0] 2" xfId="8"/>
    <cellStyle name="Millares 2" xfId="2"/>
    <cellStyle name="Millares 2 2" xfId="9"/>
    <cellStyle name="Millares 3" xfId="3"/>
    <cellStyle name="Millares 3 2" xfId="13"/>
    <cellStyle name="Millares 4" xfId="4"/>
    <cellStyle name="Moneda 2" xfId="10"/>
    <cellStyle name="Normal" xfId="0" builtinId="0"/>
    <cellStyle name="Normal 2" xfId="5"/>
    <cellStyle name="Normal 3" xfId="6"/>
    <cellStyle name="Normal 4" xfId="11"/>
    <cellStyle name="Normal 5" xfId="14"/>
    <cellStyle name="Porcentaj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s.lopez/Downloads/DTOR%20TALLER%20PAC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s.lopez/Downloads/DTPA_TALLER%20PAC%2020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s.lopez/Downloads/DTAO%20-TALLER%20PAC%2020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s.lopez/Downloads/DTCA%20%20%20-TALLER%20PA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%20claudia/Desktop/TALLERES%20PAC%20INCOMPLETOS/DGEN%20-TALLER%20PAC_2014%20po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s.lopez/Downloads/DTAN-%20TALLER%20%20PAC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s.lopez/Downloads/DTAM%20%20%20-TALLER%20PAC%20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GUIA"/>
      <sheetName val="GASTOS PERSONAL"/>
      <sheetName val="GASTOS GENERALES"/>
      <sheetName val="RESTAURACION"/>
      <sheetName val="ADMINISTRACION"/>
      <sheetName val="FONAM"/>
      <sheetName val="CONSOLIDADO"/>
      <sheetName val="Hoja1"/>
    </sheetNames>
    <sheetDataSet>
      <sheetData sheetId="0" refreshError="1"/>
      <sheetData sheetId="1" refreshError="1"/>
      <sheetData sheetId="2">
        <row r="15">
          <cell r="M15">
            <v>130575381</v>
          </cell>
          <cell r="N15">
            <v>156250046</v>
          </cell>
          <cell r="O15">
            <v>151554516</v>
          </cell>
          <cell r="P15">
            <v>142639443</v>
          </cell>
          <cell r="Q15">
            <v>170577004</v>
          </cell>
          <cell r="R15">
            <v>202289597</v>
          </cell>
          <cell r="S15">
            <v>133231843</v>
          </cell>
          <cell r="T15">
            <v>148607561</v>
          </cell>
          <cell r="U15">
            <v>145847579</v>
          </cell>
          <cell r="V15">
            <v>147717172</v>
          </cell>
          <cell r="W15">
            <v>311350924</v>
          </cell>
          <cell r="X15">
            <v>130871074</v>
          </cell>
        </row>
      </sheetData>
      <sheetData sheetId="3">
        <row r="60">
          <cell r="M60">
            <v>20915420.003333334</v>
          </cell>
          <cell r="N60">
            <v>18662000</v>
          </cell>
          <cell r="O60">
            <v>70242003</v>
          </cell>
          <cell r="P60">
            <v>31063933</v>
          </cell>
          <cell r="Q60">
            <v>30963933</v>
          </cell>
          <cell r="R60">
            <v>31757080</v>
          </cell>
          <cell r="S60">
            <v>29342724</v>
          </cell>
          <cell r="T60">
            <v>28836226</v>
          </cell>
          <cell r="U60">
            <v>30323226</v>
          </cell>
          <cell r="V60">
            <v>35801226</v>
          </cell>
          <cell r="W60">
            <v>28831226</v>
          </cell>
          <cell r="X60">
            <v>23321472</v>
          </cell>
        </row>
      </sheetData>
      <sheetData sheetId="4">
        <row r="19">
          <cell r="M19">
            <v>1516116</v>
          </cell>
          <cell r="N19">
            <v>5100000</v>
          </cell>
          <cell r="O19">
            <v>4393884</v>
          </cell>
          <cell r="P19">
            <v>6650000</v>
          </cell>
          <cell r="Q19">
            <v>63160000</v>
          </cell>
          <cell r="R19">
            <v>13520000</v>
          </cell>
          <cell r="S19">
            <v>15510000</v>
          </cell>
          <cell r="T19">
            <v>4650000</v>
          </cell>
          <cell r="U19">
            <v>4650000</v>
          </cell>
          <cell r="V19">
            <v>4650000</v>
          </cell>
          <cell r="W19">
            <v>2800000</v>
          </cell>
          <cell r="X19">
            <v>0</v>
          </cell>
        </row>
      </sheetData>
      <sheetData sheetId="5">
        <row r="226">
          <cell r="M226">
            <v>96664469.013333306</v>
          </cell>
          <cell r="N226">
            <v>149337000</v>
          </cell>
          <cell r="O226">
            <v>136299000</v>
          </cell>
          <cell r="P226">
            <v>223361513</v>
          </cell>
          <cell r="Q226">
            <v>216824000</v>
          </cell>
          <cell r="R226">
            <v>216957777</v>
          </cell>
          <cell r="S226">
            <v>195697000</v>
          </cell>
          <cell r="T226">
            <v>216040165</v>
          </cell>
          <cell r="U226">
            <v>169700375</v>
          </cell>
          <cell r="V226">
            <v>178805000</v>
          </cell>
          <cell r="W226">
            <v>118374168</v>
          </cell>
          <cell r="X226">
            <v>38786603</v>
          </cell>
        </row>
      </sheetData>
      <sheetData sheetId="6">
        <row r="109">
          <cell r="M109">
            <v>24817693.000000004</v>
          </cell>
          <cell r="N109">
            <v>115658460.99666667</v>
          </cell>
          <cell r="O109">
            <v>96918200</v>
          </cell>
          <cell r="P109">
            <v>99718200</v>
          </cell>
          <cell r="Q109">
            <v>138218200</v>
          </cell>
          <cell r="R109">
            <v>117411323</v>
          </cell>
          <cell r="S109">
            <v>107148800</v>
          </cell>
          <cell r="T109">
            <v>254848800</v>
          </cell>
          <cell r="U109">
            <v>117548800</v>
          </cell>
          <cell r="V109">
            <v>102548800</v>
          </cell>
          <cell r="W109">
            <v>96352133</v>
          </cell>
          <cell r="X109">
            <v>22542507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GUIA"/>
      <sheetName val="GASTOS PERSONAL"/>
      <sheetName val="GASTOS GENERALES"/>
      <sheetName val="RESTAURACION"/>
      <sheetName val="ADMINISTRACION"/>
      <sheetName val="FONAM"/>
      <sheetName val="CONSOLIDADO DTPA"/>
      <sheetName val="Hoja1"/>
    </sheetNames>
    <sheetDataSet>
      <sheetData sheetId="0" refreshError="1"/>
      <sheetData sheetId="1" refreshError="1"/>
      <sheetData sheetId="2">
        <row r="32">
          <cell r="M32">
            <v>175119707</v>
          </cell>
          <cell r="N32">
            <v>162093682</v>
          </cell>
          <cell r="O32">
            <v>157679576</v>
          </cell>
          <cell r="P32">
            <v>165701596.59999996</v>
          </cell>
          <cell r="Q32">
            <v>169474323</v>
          </cell>
          <cell r="R32">
            <v>235286743</v>
          </cell>
          <cell r="S32">
            <v>170816168</v>
          </cell>
          <cell r="T32">
            <v>164658784</v>
          </cell>
          <cell r="U32">
            <v>156680504</v>
          </cell>
          <cell r="V32">
            <v>166491559</v>
          </cell>
          <cell r="W32">
            <v>161725489</v>
          </cell>
          <cell r="X32">
            <v>647271867.17499983</v>
          </cell>
        </row>
      </sheetData>
      <sheetData sheetId="3">
        <row r="44">
          <cell r="M44">
            <v>6000000</v>
          </cell>
          <cell r="N44">
            <v>20000000</v>
          </cell>
          <cell r="O44">
            <v>71832054</v>
          </cell>
          <cell r="P44">
            <v>25090286</v>
          </cell>
          <cell r="Q44">
            <v>22590286</v>
          </cell>
          <cell r="R44">
            <v>24430286</v>
          </cell>
          <cell r="S44">
            <v>24890726</v>
          </cell>
          <cell r="T44">
            <v>21363866</v>
          </cell>
          <cell r="U44">
            <v>21363866</v>
          </cell>
          <cell r="V44">
            <v>36373866</v>
          </cell>
          <cell r="W44">
            <v>20323535</v>
          </cell>
          <cell r="X44">
            <v>20963894</v>
          </cell>
          <cell r="Y44">
            <v>315222665</v>
          </cell>
        </row>
      </sheetData>
      <sheetData sheetId="4">
        <row r="250"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</row>
      </sheetData>
      <sheetData sheetId="5">
        <row r="454">
          <cell r="M454">
            <v>99384653.666666687</v>
          </cell>
          <cell r="N454">
            <v>216987316</v>
          </cell>
          <cell r="O454">
            <v>245024032</v>
          </cell>
          <cell r="P454">
            <v>323579003</v>
          </cell>
          <cell r="Q454">
            <v>610271394.33000004</v>
          </cell>
          <cell r="R454">
            <v>467172016</v>
          </cell>
          <cell r="S454">
            <v>427652052.33000004</v>
          </cell>
          <cell r="T454">
            <v>348694545.65999997</v>
          </cell>
          <cell r="U454">
            <v>257703023.33666664</v>
          </cell>
          <cell r="V454">
            <v>254496381.66</v>
          </cell>
          <cell r="W454">
            <v>171906838.31666669</v>
          </cell>
          <cell r="X454">
            <v>49588143.670000002</v>
          </cell>
          <cell r="Y454">
            <v>3472459399.9700007</v>
          </cell>
        </row>
      </sheetData>
      <sheetData sheetId="6">
        <row r="147">
          <cell r="M147">
            <v>0</v>
          </cell>
          <cell r="N147">
            <v>0</v>
          </cell>
          <cell r="O147">
            <v>325600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GUIA"/>
      <sheetName val="GASTOS PERSONAL"/>
      <sheetName val="GASTOS GENERALES"/>
      <sheetName val="RESTAURACION"/>
      <sheetName val="ADMINISTRACION"/>
      <sheetName val="FONAM"/>
      <sheetName val="CONSOLIDADO"/>
      <sheetName val="Hoja1"/>
    </sheetNames>
    <sheetDataSet>
      <sheetData sheetId="0" refreshError="1"/>
      <sheetData sheetId="1" refreshError="1"/>
      <sheetData sheetId="2">
        <row r="35">
          <cell r="M35">
            <v>276982380</v>
          </cell>
          <cell r="N35">
            <v>269447565</v>
          </cell>
          <cell r="O35">
            <v>280767496</v>
          </cell>
          <cell r="P35">
            <v>257733496</v>
          </cell>
          <cell r="Q35">
            <v>305269878</v>
          </cell>
          <cell r="R35">
            <v>415069041</v>
          </cell>
          <cell r="S35">
            <v>289684711</v>
          </cell>
          <cell r="T35">
            <v>273149878</v>
          </cell>
          <cell r="U35">
            <v>270751878</v>
          </cell>
          <cell r="V35">
            <v>253297878</v>
          </cell>
          <cell r="W35">
            <v>531000739</v>
          </cell>
          <cell r="X35">
            <v>240540556</v>
          </cell>
        </row>
      </sheetData>
      <sheetData sheetId="3">
        <row r="77">
          <cell r="M77">
            <v>783476</v>
          </cell>
          <cell r="N77">
            <v>28973075.914848484</v>
          </cell>
          <cell r="O77">
            <v>51761960.258181818</v>
          </cell>
          <cell r="P77">
            <v>102631820.02818181</v>
          </cell>
          <cell r="Q77">
            <v>50189946.028181821</v>
          </cell>
          <cell r="R77">
            <v>32631621.928181816</v>
          </cell>
          <cell r="S77">
            <v>31944414.408181816</v>
          </cell>
          <cell r="T77">
            <v>25947378.928181816</v>
          </cell>
          <cell r="U77">
            <v>25879408.928181816</v>
          </cell>
          <cell r="V77">
            <v>50460968.92818182</v>
          </cell>
          <cell r="W77">
            <v>26701983.74818182</v>
          </cell>
          <cell r="X77">
            <v>27332437.899999999</v>
          </cell>
        </row>
      </sheetData>
      <sheetData sheetId="4">
        <row r="57">
          <cell r="M57">
            <v>0</v>
          </cell>
          <cell r="N57">
            <v>40645065.99666667</v>
          </cell>
          <cell r="O57">
            <v>64349000</v>
          </cell>
          <cell r="P57">
            <v>39755666</v>
          </cell>
          <cell r="Q57">
            <v>173619600</v>
          </cell>
          <cell r="R57">
            <v>45535000</v>
          </cell>
          <cell r="S57">
            <v>51032000</v>
          </cell>
          <cell r="T57">
            <v>30345668</v>
          </cell>
          <cell r="U57">
            <v>77013334</v>
          </cell>
          <cell r="V57">
            <v>3597000</v>
          </cell>
          <cell r="W57">
            <v>2626666</v>
          </cell>
          <cell r="X57">
            <v>1000000</v>
          </cell>
        </row>
      </sheetData>
      <sheetData sheetId="5">
        <row r="425">
          <cell r="M425">
            <v>80330861.633333355</v>
          </cell>
          <cell r="N425">
            <v>250975158.68000001</v>
          </cell>
          <cell r="O425">
            <v>362878331.66666663</v>
          </cell>
          <cell r="P425">
            <v>336954524.66666663</v>
          </cell>
          <cell r="Q425">
            <v>282901202.66666663</v>
          </cell>
          <cell r="R425">
            <v>271320234.66666663</v>
          </cell>
          <cell r="S425">
            <v>299790867.66666663</v>
          </cell>
          <cell r="T425">
            <v>241688336.66666666</v>
          </cell>
          <cell r="U425">
            <v>238299407.66666666</v>
          </cell>
          <cell r="V425">
            <v>216153096.86666664</v>
          </cell>
          <cell r="W425">
            <v>164040719.00333333</v>
          </cell>
          <cell r="X425">
            <v>33692803.920000002</v>
          </cell>
        </row>
      </sheetData>
      <sheetData sheetId="6">
        <row r="147"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</row>
      </sheetData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GUIA"/>
      <sheetName val="GASTOS PERSONAL"/>
      <sheetName val="GASTOS GENERALES"/>
      <sheetName val="RESTAURACION"/>
      <sheetName val="ADMINISTRACION"/>
      <sheetName val="FONAM"/>
      <sheetName val="CONSOLIDADO"/>
      <sheetName val="Hoja1"/>
      <sheetName val="Hoja2"/>
    </sheetNames>
    <sheetDataSet>
      <sheetData sheetId="0" refreshError="1"/>
      <sheetData sheetId="1" refreshError="1"/>
      <sheetData sheetId="2">
        <row r="19">
          <cell r="M19">
            <v>240869325.06666666</v>
          </cell>
          <cell r="N19">
            <v>235926924.46666664</v>
          </cell>
          <cell r="O19">
            <v>237414028.39999998</v>
          </cell>
          <cell r="P19">
            <v>235775987.39999998</v>
          </cell>
          <cell r="Q19">
            <v>237429009.39999998</v>
          </cell>
          <cell r="R19">
            <v>362419250.16666669</v>
          </cell>
          <cell r="S19">
            <v>244543916.2888889</v>
          </cell>
          <cell r="T19">
            <v>248410258.00000003</v>
          </cell>
          <cell r="U19">
            <v>239915232.56666663</v>
          </cell>
          <cell r="V19">
            <v>231536322.46666667</v>
          </cell>
          <cell r="W19">
            <v>254978619.39999998</v>
          </cell>
          <cell r="X19">
            <v>424959757.33333331</v>
          </cell>
        </row>
      </sheetData>
      <sheetData sheetId="3">
        <row r="65">
          <cell r="N65">
            <v>33426879</v>
          </cell>
          <cell r="O65">
            <v>64251345</v>
          </cell>
          <cell r="P65">
            <v>29984511.666666664</v>
          </cell>
          <cell r="Q65">
            <v>28484511.666666664</v>
          </cell>
          <cell r="R65">
            <v>30208511.666666664</v>
          </cell>
          <cell r="S65">
            <v>29368511.666666664</v>
          </cell>
          <cell r="T65">
            <v>24884511.666666664</v>
          </cell>
          <cell r="U65">
            <v>24884511.666666664</v>
          </cell>
          <cell r="V65">
            <v>24884511.666666664</v>
          </cell>
          <cell r="W65">
            <v>26884511.666666664</v>
          </cell>
          <cell r="X65">
            <v>40248636.666666672</v>
          </cell>
        </row>
      </sheetData>
      <sheetData sheetId="4">
        <row r="41">
          <cell r="M41">
            <v>826667.0033333333</v>
          </cell>
          <cell r="N41">
            <v>20941665</v>
          </cell>
          <cell r="O41">
            <v>17650000</v>
          </cell>
          <cell r="P41">
            <v>65525000</v>
          </cell>
          <cell r="Q41">
            <v>88400000</v>
          </cell>
          <cell r="R41">
            <v>19650000</v>
          </cell>
          <cell r="S41">
            <v>69505001</v>
          </cell>
          <cell r="T41">
            <v>19150000</v>
          </cell>
          <cell r="U41">
            <v>41040000</v>
          </cell>
          <cell r="V41">
            <v>13650000</v>
          </cell>
          <cell r="W41">
            <v>27310000</v>
          </cell>
          <cell r="X41">
            <v>9476667</v>
          </cell>
        </row>
      </sheetData>
      <sheetData sheetId="5">
        <row r="422">
          <cell r="M422">
            <v>108489083</v>
          </cell>
          <cell r="N422">
            <v>286386668</v>
          </cell>
          <cell r="O422">
            <v>313624333</v>
          </cell>
          <cell r="P422">
            <v>535623334</v>
          </cell>
          <cell r="Q422">
            <v>424198000</v>
          </cell>
          <cell r="R422">
            <v>439342340</v>
          </cell>
          <cell r="S422">
            <v>393717341</v>
          </cell>
          <cell r="T422">
            <v>379744667</v>
          </cell>
          <cell r="U422">
            <v>395803000</v>
          </cell>
          <cell r="V422">
            <v>318101258</v>
          </cell>
          <cell r="W422">
            <v>247521997</v>
          </cell>
          <cell r="X422">
            <v>151354999</v>
          </cell>
        </row>
      </sheetData>
      <sheetData sheetId="6">
        <row r="54">
          <cell r="M54">
            <v>10885000</v>
          </cell>
          <cell r="N54">
            <v>62343334</v>
          </cell>
          <cell r="O54">
            <v>40150000</v>
          </cell>
          <cell r="P54">
            <v>52250000</v>
          </cell>
          <cell r="Q54">
            <v>61190000</v>
          </cell>
          <cell r="R54">
            <v>62250000</v>
          </cell>
          <cell r="S54">
            <v>354150000</v>
          </cell>
          <cell r="T54">
            <v>72150000</v>
          </cell>
          <cell r="U54">
            <v>49650000</v>
          </cell>
          <cell r="V54">
            <v>46215000</v>
          </cell>
          <cell r="W54">
            <v>30455000</v>
          </cell>
          <cell r="X54">
            <v>9271666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GUIA"/>
      <sheetName val="GASTOS PERSONAL"/>
      <sheetName val="GASTOS GENERALES"/>
      <sheetName val="RESTAURACION"/>
      <sheetName val="ADMINISTRACION"/>
      <sheetName val="FONAM"/>
      <sheetName val="CONSOLIDADO"/>
      <sheetName val="Hoja1"/>
      <sheetName val="Hoja2"/>
      <sheetName val="Hoja3"/>
    </sheetNames>
    <sheetDataSet>
      <sheetData sheetId="0" refreshError="1"/>
      <sheetData sheetId="1" refreshError="1"/>
      <sheetData sheetId="2">
        <row r="66">
          <cell r="M66">
            <v>583064967</v>
          </cell>
          <cell r="N66">
            <v>453383327</v>
          </cell>
          <cell r="O66">
            <v>612981383</v>
          </cell>
          <cell r="P66">
            <v>609269873</v>
          </cell>
          <cell r="Q66">
            <v>660209608</v>
          </cell>
          <cell r="R66">
            <v>941752432</v>
          </cell>
          <cell r="S66">
            <v>641554355</v>
          </cell>
          <cell r="T66">
            <v>617093028</v>
          </cell>
          <cell r="U66">
            <v>599208493</v>
          </cell>
          <cell r="V66">
            <v>596908839</v>
          </cell>
          <cell r="W66">
            <v>1303584990</v>
          </cell>
          <cell r="X66">
            <v>149889295</v>
          </cell>
        </row>
      </sheetData>
      <sheetData sheetId="3">
        <row r="92">
          <cell r="M92">
            <v>29632410.996666666</v>
          </cell>
          <cell r="N92">
            <v>174920812</v>
          </cell>
          <cell r="O92">
            <v>311073496</v>
          </cell>
          <cell r="P92">
            <v>1063760684.72</v>
          </cell>
          <cell r="Q92">
            <v>982363187.89795923</v>
          </cell>
          <cell r="R92">
            <v>1378189030.8979592</v>
          </cell>
          <cell r="S92">
            <v>529863187.89795917</v>
          </cell>
          <cell r="T92">
            <v>546963187.89795923</v>
          </cell>
          <cell r="U92">
            <v>324663187.89795917</v>
          </cell>
          <cell r="V92">
            <v>248452521.23129252</v>
          </cell>
          <cell r="W92">
            <v>238577187.89795917</v>
          </cell>
          <cell r="X92">
            <v>144868911.67000002</v>
          </cell>
        </row>
      </sheetData>
      <sheetData sheetId="4">
        <row r="19">
          <cell r="M19">
            <v>5996666</v>
          </cell>
          <cell r="N19">
            <v>9500000</v>
          </cell>
          <cell r="O19">
            <v>9500000</v>
          </cell>
          <cell r="P19">
            <v>9500000</v>
          </cell>
          <cell r="Q19">
            <v>9500000</v>
          </cell>
          <cell r="R19">
            <v>9500000</v>
          </cell>
          <cell r="S19">
            <v>9500000</v>
          </cell>
          <cell r="T19">
            <v>9500000</v>
          </cell>
          <cell r="U19">
            <v>9500000</v>
          </cell>
          <cell r="V19">
            <v>9500000</v>
          </cell>
          <cell r="W19">
            <v>8141667</v>
          </cell>
          <cell r="X19">
            <v>109363667</v>
          </cell>
        </row>
      </sheetData>
      <sheetData sheetId="5">
        <row r="248">
          <cell r="M248">
            <v>239131775.98333335</v>
          </cell>
          <cell r="N248">
            <v>441112741.16666669</v>
          </cell>
          <cell r="O248">
            <v>623307189.5</v>
          </cell>
          <cell r="P248">
            <v>535126419.60777783</v>
          </cell>
          <cell r="Q248">
            <v>644265413.77777779</v>
          </cell>
          <cell r="R248">
            <v>613721053.44777775</v>
          </cell>
          <cell r="S248">
            <v>682936602.44777775</v>
          </cell>
          <cell r="T248">
            <v>584740798.77777779</v>
          </cell>
          <cell r="U248">
            <v>558152600.77777779</v>
          </cell>
          <cell r="V248">
            <v>545172916.77777779</v>
          </cell>
          <cell r="W248">
            <v>447194880.62444443</v>
          </cell>
          <cell r="X248">
            <v>420405871.1111111</v>
          </cell>
        </row>
      </sheetData>
      <sheetData sheetId="6">
        <row r="131">
          <cell r="M131">
            <v>159393330.79666665</v>
          </cell>
          <cell r="N131">
            <v>252662623</v>
          </cell>
          <cell r="O131">
            <v>257700000</v>
          </cell>
          <cell r="P131">
            <v>285154401</v>
          </cell>
          <cell r="Q131">
            <v>323880000</v>
          </cell>
          <cell r="R131">
            <v>447000000</v>
          </cell>
          <cell r="S131">
            <v>340579333</v>
          </cell>
          <cell r="T131">
            <v>335463333</v>
          </cell>
          <cell r="U131">
            <v>276900000</v>
          </cell>
          <cell r="V131">
            <v>487300000</v>
          </cell>
          <cell r="W131">
            <v>186818333.33333334</v>
          </cell>
          <cell r="X131">
            <v>281013333.33333337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GUIA"/>
      <sheetName val="GASTOS PERSONAL"/>
      <sheetName val="GASTOS GENERALES"/>
      <sheetName val="RESTAURACION"/>
      <sheetName val="ADMINISTRACION"/>
      <sheetName val="FONAM"/>
      <sheetName val="Necesidades"/>
    </sheetNames>
    <sheetDataSet>
      <sheetData sheetId="0" refreshError="1"/>
      <sheetData sheetId="1" refreshError="1"/>
      <sheetData sheetId="2">
        <row r="13">
          <cell r="K13">
            <v>169344221</v>
          </cell>
          <cell r="L13">
            <v>169344221</v>
          </cell>
          <cell r="M13">
            <v>179325568</v>
          </cell>
          <cell r="N13">
            <v>178623032</v>
          </cell>
          <cell r="O13">
            <v>209876309</v>
          </cell>
          <cell r="P13">
            <v>282260343</v>
          </cell>
          <cell r="Q13">
            <v>191390540</v>
          </cell>
          <cell r="R13">
            <v>187177459</v>
          </cell>
          <cell r="S13">
            <v>192046979</v>
          </cell>
          <cell r="T13">
            <v>187833099</v>
          </cell>
          <cell r="U13">
            <v>214817107</v>
          </cell>
          <cell r="V13">
            <v>332025635</v>
          </cell>
        </row>
      </sheetData>
      <sheetData sheetId="3">
        <row r="59">
          <cell r="M59">
            <v>0</v>
          </cell>
          <cell r="N59">
            <v>27236797</v>
          </cell>
          <cell r="O59">
            <v>30623241</v>
          </cell>
          <cell r="P59">
            <v>10681274</v>
          </cell>
          <cell r="Q59">
            <v>16116666</v>
          </cell>
          <cell r="R59">
            <v>7778105</v>
          </cell>
          <cell r="S59">
            <v>8264988</v>
          </cell>
          <cell r="T59">
            <v>8428347</v>
          </cell>
          <cell r="U59">
            <v>7590000</v>
          </cell>
          <cell r="V59">
            <v>7590000</v>
          </cell>
          <cell r="W59">
            <v>7590000</v>
          </cell>
          <cell r="X59">
            <v>12726667</v>
          </cell>
        </row>
      </sheetData>
      <sheetData sheetId="4">
        <row r="29">
          <cell r="M29">
            <v>5903333.333333333</v>
          </cell>
          <cell r="N29">
            <v>19648329</v>
          </cell>
          <cell r="O29">
            <v>30226996</v>
          </cell>
          <cell r="P29">
            <v>25950000</v>
          </cell>
          <cell r="Q29">
            <v>25324675</v>
          </cell>
          <cell r="R29">
            <v>23950000</v>
          </cell>
          <cell r="S29">
            <v>31550000</v>
          </cell>
          <cell r="T29">
            <v>31550000</v>
          </cell>
          <cell r="U29">
            <v>28230000</v>
          </cell>
          <cell r="V29">
            <v>29655000</v>
          </cell>
          <cell r="W29">
            <v>23629666.666666664</v>
          </cell>
          <cell r="X29">
            <v>9405000</v>
          </cell>
        </row>
      </sheetData>
      <sheetData sheetId="5">
        <row r="215">
          <cell r="M215">
            <v>51749388.663333334</v>
          </cell>
          <cell r="N215">
            <v>146896838.00000003</v>
          </cell>
          <cell r="O215">
            <v>175626697.34</v>
          </cell>
          <cell r="P215">
            <v>200547581</v>
          </cell>
          <cell r="Q215">
            <v>223784000</v>
          </cell>
          <cell r="R215">
            <v>176274267</v>
          </cell>
          <cell r="S215">
            <v>176400000</v>
          </cell>
          <cell r="T215">
            <v>174600000</v>
          </cell>
          <cell r="U215">
            <v>178680826.33000001</v>
          </cell>
          <cell r="V215">
            <v>150531666.67000002</v>
          </cell>
          <cell r="W215">
            <v>124251667</v>
          </cell>
          <cell r="X215">
            <v>49776667.329999998</v>
          </cell>
        </row>
      </sheetData>
      <sheetData sheetId="6">
        <row r="93">
          <cell r="N93">
            <v>48668333.979999989</v>
          </cell>
          <cell r="O93">
            <v>74000000</v>
          </cell>
          <cell r="P93">
            <v>81080000</v>
          </cell>
          <cell r="Q93">
            <v>78616520</v>
          </cell>
          <cell r="R93">
            <v>54375000</v>
          </cell>
          <cell r="S93">
            <v>72850000</v>
          </cell>
          <cell r="T93">
            <v>58250000</v>
          </cell>
          <cell r="U93">
            <v>53310000</v>
          </cell>
          <cell r="V93">
            <v>51750000</v>
          </cell>
          <cell r="W93">
            <v>41260000</v>
          </cell>
          <cell r="X93">
            <v>10176666.016666666</v>
          </cell>
        </row>
      </sheetData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GUIA"/>
      <sheetName val="GASTOS PERSONAL"/>
      <sheetName val="GASTOS GENERALES"/>
      <sheetName val="RESTAURACION"/>
      <sheetName val="ADMINISTRACION"/>
      <sheetName val="FONAM"/>
      <sheetName val="CONSOLIDADO"/>
      <sheetName val="Hoja1"/>
    </sheetNames>
    <sheetDataSet>
      <sheetData sheetId="0" refreshError="1"/>
      <sheetData sheetId="1" refreshError="1"/>
      <sheetData sheetId="2">
        <row r="13">
          <cell r="M13">
            <v>214141830</v>
          </cell>
          <cell r="N13">
            <v>241000000</v>
          </cell>
          <cell r="O13">
            <v>263000000</v>
          </cell>
          <cell r="P13">
            <v>229000000</v>
          </cell>
          <cell r="Q13">
            <v>244000000</v>
          </cell>
          <cell r="R13">
            <v>345000000</v>
          </cell>
          <cell r="S13">
            <v>236000000</v>
          </cell>
          <cell r="T13">
            <v>230000000</v>
          </cell>
          <cell r="U13">
            <v>253000000</v>
          </cell>
          <cell r="V13">
            <v>231000000</v>
          </cell>
          <cell r="W13">
            <v>453000000</v>
          </cell>
          <cell r="X13">
            <v>239858170</v>
          </cell>
        </row>
      </sheetData>
      <sheetData sheetId="3">
        <row r="88">
          <cell r="N88">
            <v>60006530</v>
          </cell>
          <cell r="O88">
            <v>19403006</v>
          </cell>
          <cell r="P88">
            <v>31035075</v>
          </cell>
          <cell r="Q88">
            <v>34935075</v>
          </cell>
          <cell r="R88">
            <v>34695075</v>
          </cell>
          <cell r="S88">
            <v>19212289</v>
          </cell>
          <cell r="T88">
            <v>23752290</v>
          </cell>
          <cell r="U88">
            <v>26712291</v>
          </cell>
          <cell r="V88">
            <v>20822291</v>
          </cell>
          <cell r="W88">
            <v>28272292</v>
          </cell>
          <cell r="X88">
            <v>20227596</v>
          </cell>
        </row>
      </sheetData>
      <sheetData sheetId="4">
        <row r="20">
          <cell r="M20">
            <v>3740000.0000000005</v>
          </cell>
          <cell r="N20">
            <v>5100000</v>
          </cell>
          <cell r="O20">
            <v>8500000</v>
          </cell>
          <cell r="P20">
            <v>11100000</v>
          </cell>
          <cell r="Q20">
            <v>5100000</v>
          </cell>
          <cell r="R20">
            <v>11150000</v>
          </cell>
          <cell r="S20">
            <v>1360000.01</v>
          </cell>
          <cell r="T20">
            <v>1000000</v>
          </cell>
          <cell r="U20">
            <v>0</v>
          </cell>
          <cell r="V20">
            <v>1000000</v>
          </cell>
          <cell r="W20">
            <v>0</v>
          </cell>
          <cell r="X20">
            <v>0</v>
          </cell>
        </row>
      </sheetData>
      <sheetData sheetId="5">
        <row r="413">
          <cell r="M413">
            <v>120932388.66666664</v>
          </cell>
          <cell r="N413">
            <v>185931000</v>
          </cell>
          <cell r="O413">
            <v>320081864</v>
          </cell>
          <cell r="P413">
            <v>358650983</v>
          </cell>
          <cell r="Q413">
            <v>434241842</v>
          </cell>
          <cell r="R413">
            <v>350813885</v>
          </cell>
          <cell r="S413">
            <v>357779031</v>
          </cell>
          <cell r="T413">
            <v>307125551</v>
          </cell>
          <cell r="U413">
            <v>344932547</v>
          </cell>
          <cell r="V413">
            <v>277474689.6500001</v>
          </cell>
          <cell r="W413">
            <v>229504016.98000008</v>
          </cell>
          <cell r="X413">
            <v>112748590</v>
          </cell>
        </row>
      </sheetData>
      <sheetData sheetId="6">
        <row r="147"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F21" sqref="F21"/>
    </sheetView>
  </sheetViews>
  <sheetFormatPr baseColWidth="10" defaultRowHeight="12.75" x14ac:dyDescent="0.2"/>
  <cols>
    <col min="1" max="3" width="27.7109375" style="57" customWidth="1"/>
    <col min="4" max="4" width="22.85546875" style="57" customWidth="1"/>
    <col min="5" max="5" width="14.85546875" style="57" bestFit="1" customWidth="1"/>
    <col min="6" max="6" width="16.5703125" style="57" customWidth="1"/>
    <col min="7" max="7" width="15.5703125" style="57" customWidth="1"/>
    <col min="8" max="9" width="15" style="57" customWidth="1"/>
    <col min="10" max="10" width="17.28515625" style="57" customWidth="1"/>
    <col min="11" max="11" width="14.5703125" style="57" customWidth="1"/>
    <col min="12" max="12" width="15.7109375" style="57" customWidth="1"/>
    <col min="13" max="13" width="15" style="57" customWidth="1"/>
    <col min="14" max="14" width="17.7109375" style="57" customWidth="1"/>
    <col min="15" max="256" width="11.42578125" style="57"/>
    <col min="257" max="259" width="27.7109375" style="57" customWidth="1"/>
    <col min="260" max="260" width="22.85546875" style="57" customWidth="1"/>
    <col min="261" max="261" width="14.85546875" style="57" bestFit="1" customWidth="1"/>
    <col min="262" max="262" width="16.5703125" style="57" customWidth="1"/>
    <col min="263" max="263" width="15.5703125" style="57" customWidth="1"/>
    <col min="264" max="265" width="15" style="57" customWidth="1"/>
    <col min="266" max="266" width="17.28515625" style="57" customWidth="1"/>
    <col min="267" max="267" width="14.5703125" style="57" customWidth="1"/>
    <col min="268" max="268" width="15.7109375" style="57" customWidth="1"/>
    <col min="269" max="269" width="15" style="57" customWidth="1"/>
    <col min="270" max="270" width="17.7109375" style="57" customWidth="1"/>
    <col min="271" max="512" width="11.42578125" style="57"/>
    <col min="513" max="515" width="27.7109375" style="57" customWidth="1"/>
    <col min="516" max="516" width="22.85546875" style="57" customWidth="1"/>
    <col min="517" max="517" width="14.85546875" style="57" bestFit="1" customWidth="1"/>
    <col min="518" max="518" width="16.5703125" style="57" customWidth="1"/>
    <col min="519" max="519" width="15.5703125" style="57" customWidth="1"/>
    <col min="520" max="521" width="15" style="57" customWidth="1"/>
    <col min="522" max="522" width="17.28515625" style="57" customWidth="1"/>
    <col min="523" max="523" width="14.5703125" style="57" customWidth="1"/>
    <col min="524" max="524" width="15.7109375" style="57" customWidth="1"/>
    <col min="525" max="525" width="15" style="57" customWidth="1"/>
    <col min="526" max="526" width="17.7109375" style="57" customWidth="1"/>
    <col min="527" max="768" width="11.42578125" style="57"/>
    <col min="769" max="771" width="27.7109375" style="57" customWidth="1"/>
    <col min="772" max="772" width="22.85546875" style="57" customWidth="1"/>
    <col min="773" max="773" width="14.85546875" style="57" bestFit="1" customWidth="1"/>
    <col min="774" max="774" width="16.5703125" style="57" customWidth="1"/>
    <col min="775" max="775" width="15.5703125" style="57" customWidth="1"/>
    <col min="776" max="777" width="15" style="57" customWidth="1"/>
    <col min="778" max="778" width="17.28515625" style="57" customWidth="1"/>
    <col min="779" max="779" width="14.5703125" style="57" customWidth="1"/>
    <col min="780" max="780" width="15.7109375" style="57" customWidth="1"/>
    <col min="781" max="781" width="15" style="57" customWidth="1"/>
    <col min="782" max="782" width="17.7109375" style="57" customWidth="1"/>
    <col min="783" max="1024" width="11.42578125" style="57"/>
    <col min="1025" max="1027" width="27.7109375" style="57" customWidth="1"/>
    <col min="1028" max="1028" width="22.85546875" style="57" customWidth="1"/>
    <col min="1029" max="1029" width="14.85546875" style="57" bestFit="1" customWidth="1"/>
    <col min="1030" max="1030" width="16.5703125" style="57" customWidth="1"/>
    <col min="1031" max="1031" width="15.5703125" style="57" customWidth="1"/>
    <col min="1032" max="1033" width="15" style="57" customWidth="1"/>
    <col min="1034" max="1034" width="17.28515625" style="57" customWidth="1"/>
    <col min="1035" max="1035" width="14.5703125" style="57" customWidth="1"/>
    <col min="1036" max="1036" width="15.7109375" style="57" customWidth="1"/>
    <col min="1037" max="1037" width="15" style="57" customWidth="1"/>
    <col min="1038" max="1038" width="17.7109375" style="57" customWidth="1"/>
    <col min="1039" max="1280" width="11.42578125" style="57"/>
    <col min="1281" max="1283" width="27.7109375" style="57" customWidth="1"/>
    <col min="1284" max="1284" width="22.85546875" style="57" customWidth="1"/>
    <col min="1285" max="1285" width="14.85546875" style="57" bestFit="1" customWidth="1"/>
    <col min="1286" max="1286" width="16.5703125" style="57" customWidth="1"/>
    <col min="1287" max="1287" width="15.5703125" style="57" customWidth="1"/>
    <col min="1288" max="1289" width="15" style="57" customWidth="1"/>
    <col min="1290" max="1290" width="17.28515625" style="57" customWidth="1"/>
    <col min="1291" max="1291" width="14.5703125" style="57" customWidth="1"/>
    <col min="1292" max="1292" width="15.7109375" style="57" customWidth="1"/>
    <col min="1293" max="1293" width="15" style="57" customWidth="1"/>
    <col min="1294" max="1294" width="17.7109375" style="57" customWidth="1"/>
    <col min="1295" max="1536" width="11.42578125" style="57"/>
    <col min="1537" max="1539" width="27.7109375" style="57" customWidth="1"/>
    <col min="1540" max="1540" width="22.85546875" style="57" customWidth="1"/>
    <col min="1541" max="1541" width="14.85546875" style="57" bestFit="1" customWidth="1"/>
    <col min="1542" max="1542" width="16.5703125" style="57" customWidth="1"/>
    <col min="1543" max="1543" width="15.5703125" style="57" customWidth="1"/>
    <col min="1544" max="1545" width="15" style="57" customWidth="1"/>
    <col min="1546" max="1546" width="17.28515625" style="57" customWidth="1"/>
    <col min="1547" max="1547" width="14.5703125" style="57" customWidth="1"/>
    <col min="1548" max="1548" width="15.7109375" style="57" customWidth="1"/>
    <col min="1549" max="1549" width="15" style="57" customWidth="1"/>
    <col min="1550" max="1550" width="17.7109375" style="57" customWidth="1"/>
    <col min="1551" max="1792" width="11.42578125" style="57"/>
    <col min="1793" max="1795" width="27.7109375" style="57" customWidth="1"/>
    <col min="1796" max="1796" width="22.85546875" style="57" customWidth="1"/>
    <col min="1797" max="1797" width="14.85546875" style="57" bestFit="1" customWidth="1"/>
    <col min="1798" max="1798" width="16.5703125" style="57" customWidth="1"/>
    <col min="1799" max="1799" width="15.5703125" style="57" customWidth="1"/>
    <col min="1800" max="1801" width="15" style="57" customWidth="1"/>
    <col min="1802" max="1802" width="17.28515625" style="57" customWidth="1"/>
    <col min="1803" max="1803" width="14.5703125" style="57" customWidth="1"/>
    <col min="1804" max="1804" width="15.7109375" style="57" customWidth="1"/>
    <col min="1805" max="1805" width="15" style="57" customWidth="1"/>
    <col min="1806" max="1806" width="17.7109375" style="57" customWidth="1"/>
    <col min="1807" max="2048" width="11.42578125" style="57"/>
    <col min="2049" max="2051" width="27.7109375" style="57" customWidth="1"/>
    <col min="2052" max="2052" width="22.85546875" style="57" customWidth="1"/>
    <col min="2053" max="2053" width="14.85546875" style="57" bestFit="1" customWidth="1"/>
    <col min="2054" max="2054" width="16.5703125" style="57" customWidth="1"/>
    <col min="2055" max="2055" width="15.5703125" style="57" customWidth="1"/>
    <col min="2056" max="2057" width="15" style="57" customWidth="1"/>
    <col min="2058" max="2058" width="17.28515625" style="57" customWidth="1"/>
    <col min="2059" max="2059" width="14.5703125" style="57" customWidth="1"/>
    <col min="2060" max="2060" width="15.7109375" style="57" customWidth="1"/>
    <col min="2061" max="2061" width="15" style="57" customWidth="1"/>
    <col min="2062" max="2062" width="17.7109375" style="57" customWidth="1"/>
    <col min="2063" max="2304" width="11.42578125" style="57"/>
    <col min="2305" max="2307" width="27.7109375" style="57" customWidth="1"/>
    <col min="2308" max="2308" width="22.85546875" style="57" customWidth="1"/>
    <col min="2309" max="2309" width="14.85546875" style="57" bestFit="1" customWidth="1"/>
    <col min="2310" max="2310" width="16.5703125" style="57" customWidth="1"/>
    <col min="2311" max="2311" width="15.5703125" style="57" customWidth="1"/>
    <col min="2312" max="2313" width="15" style="57" customWidth="1"/>
    <col min="2314" max="2314" width="17.28515625" style="57" customWidth="1"/>
    <col min="2315" max="2315" width="14.5703125" style="57" customWidth="1"/>
    <col min="2316" max="2316" width="15.7109375" style="57" customWidth="1"/>
    <col min="2317" max="2317" width="15" style="57" customWidth="1"/>
    <col min="2318" max="2318" width="17.7109375" style="57" customWidth="1"/>
    <col min="2319" max="2560" width="11.42578125" style="57"/>
    <col min="2561" max="2563" width="27.7109375" style="57" customWidth="1"/>
    <col min="2564" max="2564" width="22.85546875" style="57" customWidth="1"/>
    <col min="2565" max="2565" width="14.85546875" style="57" bestFit="1" customWidth="1"/>
    <col min="2566" max="2566" width="16.5703125" style="57" customWidth="1"/>
    <col min="2567" max="2567" width="15.5703125" style="57" customWidth="1"/>
    <col min="2568" max="2569" width="15" style="57" customWidth="1"/>
    <col min="2570" max="2570" width="17.28515625" style="57" customWidth="1"/>
    <col min="2571" max="2571" width="14.5703125" style="57" customWidth="1"/>
    <col min="2572" max="2572" width="15.7109375" style="57" customWidth="1"/>
    <col min="2573" max="2573" width="15" style="57" customWidth="1"/>
    <col min="2574" max="2574" width="17.7109375" style="57" customWidth="1"/>
    <col min="2575" max="2816" width="11.42578125" style="57"/>
    <col min="2817" max="2819" width="27.7109375" style="57" customWidth="1"/>
    <col min="2820" max="2820" width="22.85546875" style="57" customWidth="1"/>
    <col min="2821" max="2821" width="14.85546875" style="57" bestFit="1" customWidth="1"/>
    <col min="2822" max="2822" width="16.5703125" style="57" customWidth="1"/>
    <col min="2823" max="2823" width="15.5703125" style="57" customWidth="1"/>
    <col min="2824" max="2825" width="15" style="57" customWidth="1"/>
    <col min="2826" max="2826" width="17.28515625" style="57" customWidth="1"/>
    <col min="2827" max="2827" width="14.5703125" style="57" customWidth="1"/>
    <col min="2828" max="2828" width="15.7109375" style="57" customWidth="1"/>
    <col min="2829" max="2829" width="15" style="57" customWidth="1"/>
    <col min="2830" max="2830" width="17.7109375" style="57" customWidth="1"/>
    <col min="2831" max="3072" width="11.42578125" style="57"/>
    <col min="3073" max="3075" width="27.7109375" style="57" customWidth="1"/>
    <col min="3076" max="3076" width="22.85546875" style="57" customWidth="1"/>
    <col min="3077" max="3077" width="14.85546875" style="57" bestFit="1" customWidth="1"/>
    <col min="3078" max="3078" width="16.5703125" style="57" customWidth="1"/>
    <col min="3079" max="3079" width="15.5703125" style="57" customWidth="1"/>
    <col min="3080" max="3081" width="15" style="57" customWidth="1"/>
    <col min="3082" max="3082" width="17.28515625" style="57" customWidth="1"/>
    <col min="3083" max="3083" width="14.5703125" style="57" customWidth="1"/>
    <col min="3084" max="3084" width="15.7109375" style="57" customWidth="1"/>
    <col min="3085" max="3085" width="15" style="57" customWidth="1"/>
    <col min="3086" max="3086" width="17.7109375" style="57" customWidth="1"/>
    <col min="3087" max="3328" width="11.42578125" style="57"/>
    <col min="3329" max="3331" width="27.7109375" style="57" customWidth="1"/>
    <col min="3332" max="3332" width="22.85546875" style="57" customWidth="1"/>
    <col min="3333" max="3333" width="14.85546875" style="57" bestFit="1" customWidth="1"/>
    <col min="3334" max="3334" width="16.5703125" style="57" customWidth="1"/>
    <col min="3335" max="3335" width="15.5703125" style="57" customWidth="1"/>
    <col min="3336" max="3337" width="15" style="57" customWidth="1"/>
    <col min="3338" max="3338" width="17.28515625" style="57" customWidth="1"/>
    <col min="3339" max="3339" width="14.5703125" style="57" customWidth="1"/>
    <col min="3340" max="3340" width="15.7109375" style="57" customWidth="1"/>
    <col min="3341" max="3341" width="15" style="57" customWidth="1"/>
    <col min="3342" max="3342" width="17.7109375" style="57" customWidth="1"/>
    <col min="3343" max="3584" width="11.42578125" style="57"/>
    <col min="3585" max="3587" width="27.7109375" style="57" customWidth="1"/>
    <col min="3588" max="3588" width="22.85546875" style="57" customWidth="1"/>
    <col min="3589" max="3589" width="14.85546875" style="57" bestFit="1" customWidth="1"/>
    <col min="3590" max="3590" width="16.5703125" style="57" customWidth="1"/>
    <col min="3591" max="3591" width="15.5703125" style="57" customWidth="1"/>
    <col min="3592" max="3593" width="15" style="57" customWidth="1"/>
    <col min="3594" max="3594" width="17.28515625" style="57" customWidth="1"/>
    <col min="3595" max="3595" width="14.5703125" style="57" customWidth="1"/>
    <col min="3596" max="3596" width="15.7109375" style="57" customWidth="1"/>
    <col min="3597" max="3597" width="15" style="57" customWidth="1"/>
    <col min="3598" max="3598" width="17.7109375" style="57" customWidth="1"/>
    <col min="3599" max="3840" width="11.42578125" style="57"/>
    <col min="3841" max="3843" width="27.7109375" style="57" customWidth="1"/>
    <col min="3844" max="3844" width="22.85546875" style="57" customWidth="1"/>
    <col min="3845" max="3845" width="14.85546875" style="57" bestFit="1" customWidth="1"/>
    <col min="3846" max="3846" width="16.5703125" style="57" customWidth="1"/>
    <col min="3847" max="3847" width="15.5703125" style="57" customWidth="1"/>
    <col min="3848" max="3849" width="15" style="57" customWidth="1"/>
    <col min="3850" max="3850" width="17.28515625" style="57" customWidth="1"/>
    <col min="3851" max="3851" width="14.5703125" style="57" customWidth="1"/>
    <col min="3852" max="3852" width="15.7109375" style="57" customWidth="1"/>
    <col min="3853" max="3853" width="15" style="57" customWidth="1"/>
    <col min="3854" max="3854" width="17.7109375" style="57" customWidth="1"/>
    <col min="3855" max="4096" width="11.42578125" style="57"/>
    <col min="4097" max="4099" width="27.7109375" style="57" customWidth="1"/>
    <col min="4100" max="4100" width="22.85546875" style="57" customWidth="1"/>
    <col min="4101" max="4101" width="14.85546875" style="57" bestFit="1" customWidth="1"/>
    <col min="4102" max="4102" width="16.5703125" style="57" customWidth="1"/>
    <col min="4103" max="4103" width="15.5703125" style="57" customWidth="1"/>
    <col min="4104" max="4105" width="15" style="57" customWidth="1"/>
    <col min="4106" max="4106" width="17.28515625" style="57" customWidth="1"/>
    <col min="4107" max="4107" width="14.5703125" style="57" customWidth="1"/>
    <col min="4108" max="4108" width="15.7109375" style="57" customWidth="1"/>
    <col min="4109" max="4109" width="15" style="57" customWidth="1"/>
    <col min="4110" max="4110" width="17.7109375" style="57" customWidth="1"/>
    <col min="4111" max="4352" width="11.42578125" style="57"/>
    <col min="4353" max="4355" width="27.7109375" style="57" customWidth="1"/>
    <col min="4356" max="4356" width="22.85546875" style="57" customWidth="1"/>
    <col min="4357" max="4357" width="14.85546875" style="57" bestFit="1" customWidth="1"/>
    <col min="4358" max="4358" width="16.5703125" style="57" customWidth="1"/>
    <col min="4359" max="4359" width="15.5703125" style="57" customWidth="1"/>
    <col min="4360" max="4361" width="15" style="57" customWidth="1"/>
    <col min="4362" max="4362" width="17.28515625" style="57" customWidth="1"/>
    <col min="4363" max="4363" width="14.5703125" style="57" customWidth="1"/>
    <col min="4364" max="4364" width="15.7109375" style="57" customWidth="1"/>
    <col min="4365" max="4365" width="15" style="57" customWidth="1"/>
    <col min="4366" max="4366" width="17.7109375" style="57" customWidth="1"/>
    <col min="4367" max="4608" width="11.42578125" style="57"/>
    <col min="4609" max="4611" width="27.7109375" style="57" customWidth="1"/>
    <col min="4612" max="4612" width="22.85546875" style="57" customWidth="1"/>
    <col min="4613" max="4613" width="14.85546875" style="57" bestFit="1" customWidth="1"/>
    <col min="4614" max="4614" width="16.5703125" style="57" customWidth="1"/>
    <col min="4615" max="4615" width="15.5703125" style="57" customWidth="1"/>
    <col min="4616" max="4617" width="15" style="57" customWidth="1"/>
    <col min="4618" max="4618" width="17.28515625" style="57" customWidth="1"/>
    <col min="4619" max="4619" width="14.5703125" style="57" customWidth="1"/>
    <col min="4620" max="4620" width="15.7109375" style="57" customWidth="1"/>
    <col min="4621" max="4621" width="15" style="57" customWidth="1"/>
    <col min="4622" max="4622" width="17.7109375" style="57" customWidth="1"/>
    <col min="4623" max="4864" width="11.42578125" style="57"/>
    <col min="4865" max="4867" width="27.7109375" style="57" customWidth="1"/>
    <col min="4868" max="4868" width="22.85546875" style="57" customWidth="1"/>
    <col min="4869" max="4869" width="14.85546875" style="57" bestFit="1" customWidth="1"/>
    <col min="4870" max="4870" width="16.5703125" style="57" customWidth="1"/>
    <col min="4871" max="4871" width="15.5703125" style="57" customWidth="1"/>
    <col min="4872" max="4873" width="15" style="57" customWidth="1"/>
    <col min="4874" max="4874" width="17.28515625" style="57" customWidth="1"/>
    <col min="4875" max="4875" width="14.5703125" style="57" customWidth="1"/>
    <col min="4876" max="4876" width="15.7109375" style="57" customWidth="1"/>
    <col min="4877" max="4877" width="15" style="57" customWidth="1"/>
    <col min="4878" max="4878" width="17.7109375" style="57" customWidth="1"/>
    <col min="4879" max="5120" width="11.42578125" style="57"/>
    <col min="5121" max="5123" width="27.7109375" style="57" customWidth="1"/>
    <col min="5124" max="5124" width="22.85546875" style="57" customWidth="1"/>
    <col min="5125" max="5125" width="14.85546875" style="57" bestFit="1" customWidth="1"/>
    <col min="5126" max="5126" width="16.5703125" style="57" customWidth="1"/>
    <col min="5127" max="5127" width="15.5703125" style="57" customWidth="1"/>
    <col min="5128" max="5129" width="15" style="57" customWidth="1"/>
    <col min="5130" max="5130" width="17.28515625" style="57" customWidth="1"/>
    <col min="5131" max="5131" width="14.5703125" style="57" customWidth="1"/>
    <col min="5132" max="5132" width="15.7109375" style="57" customWidth="1"/>
    <col min="5133" max="5133" width="15" style="57" customWidth="1"/>
    <col min="5134" max="5134" width="17.7109375" style="57" customWidth="1"/>
    <col min="5135" max="5376" width="11.42578125" style="57"/>
    <col min="5377" max="5379" width="27.7109375" style="57" customWidth="1"/>
    <col min="5380" max="5380" width="22.85546875" style="57" customWidth="1"/>
    <col min="5381" max="5381" width="14.85546875" style="57" bestFit="1" customWidth="1"/>
    <col min="5382" max="5382" width="16.5703125" style="57" customWidth="1"/>
    <col min="5383" max="5383" width="15.5703125" style="57" customWidth="1"/>
    <col min="5384" max="5385" width="15" style="57" customWidth="1"/>
    <col min="5386" max="5386" width="17.28515625" style="57" customWidth="1"/>
    <col min="5387" max="5387" width="14.5703125" style="57" customWidth="1"/>
    <col min="5388" max="5388" width="15.7109375" style="57" customWidth="1"/>
    <col min="5389" max="5389" width="15" style="57" customWidth="1"/>
    <col min="5390" max="5390" width="17.7109375" style="57" customWidth="1"/>
    <col min="5391" max="5632" width="11.42578125" style="57"/>
    <col min="5633" max="5635" width="27.7109375" style="57" customWidth="1"/>
    <col min="5636" max="5636" width="22.85546875" style="57" customWidth="1"/>
    <col min="5637" max="5637" width="14.85546875" style="57" bestFit="1" customWidth="1"/>
    <col min="5638" max="5638" width="16.5703125" style="57" customWidth="1"/>
    <col min="5639" max="5639" width="15.5703125" style="57" customWidth="1"/>
    <col min="5640" max="5641" width="15" style="57" customWidth="1"/>
    <col min="5642" max="5642" width="17.28515625" style="57" customWidth="1"/>
    <col min="5643" max="5643" width="14.5703125" style="57" customWidth="1"/>
    <col min="5644" max="5644" width="15.7109375" style="57" customWidth="1"/>
    <col min="5645" max="5645" width="15" style="57" customWidth="1"/>
    <col min="5646" max="5646" width="17.7109375" style="57" customWidth="1"/>
    <col min="5647" max="5888" width="11.42578125" style="57"/>
    <col min="5889" max="5891" width="27.7109375" style="57" customWidth="1"/>
    <col min="5892" max="5892" width="22.85546875" style="57" customWidth="1"/>
    <col min="5893" max="5893" width="14.85546875" style="57" bestFit="1" customWidth="1"/>
    <col min="5894" max="5894" width="16.5703125" style="57" customWidth="1"/>
    <col min="5895" max="5895" width="15.5703125" style="57" customWidth="1"/>
    <col min="5896" max="5897" width="15" style="57" customWidth="1"/>
    <col min="5898" max="5898" width="17.28515625" style="57" customWidth="1"/>
    <col min="5899" max="5899" width="14.5703125" style="57" customWidth="1"/>
    <col min="5900" max="5900" width="15.7109375" style="57" customWidth="1"/>
    <col min="5901" max="5901" width="15" style="57" customWidth="1"/>
    <col min="5902" max="5902" width="17.7109375" style="57" customWidth="1"/>
    <col min="5903" max="6144" width="11.42578125" style="57"/>
    <col min="6145" max="6147" width="27.7109375" style="57" customWidth="1"/>
    <col min="6148" max="6148" width="22.85546875" style="57" customWidth="1"/>
    <col min="6149" max="6149" width="14.85546875" style="57" bestFit="1" customWidth="1"/>
    <col min="6150" max="6150" width="16.5703125" style="57" customWidth="1"/>
    <col min="6151" max="6151" width="15.5703125" style="57" customWidth="1"/>
    <col min="6152" max="6153" width="15" style="57" customWidth="1"/>
    <col min="6154" max="6154" width="17.28515625" style="57" customWidth="1"/>
    <col min="6155" max="6155" width="14.5703125" style="57" customWidth="1"/>
    <col min="6156" max="6156" width="15.7109375" style="57" customWidth="1"/>
    <col min="6157" max="6157" width="15" style="57" customWidth="1"/>
    <col min="6158" max="6158" width="17.7109375" style="57" customWidth="1"/>
    <col min="6159" max="6400" width="11.42578125" style="57"/>
    <col min="6401" max="6403" width="27.7109375" style="57" customWidth="1"/>
    <col min="6404" max="6404" width="22.85546875" style="57" customWidth="1"/>
    <col min="6405" max="6405" width="14.85546875" style="57" bestFit="1" customWidth="1"/>
    <col min="6406" max="6406" width="16.5703125" style="57" customWidth="1"/>
    <col min="6407" max="6407" width="15.5703125" style="57" customWidth="1"/>
    <col min="6408" max="6409" width="15" style="57" customWidth="1"/>
    <col min="6410" max="6410" width="17.28515625" style="57" customWidth="1"/>
    <col min="6411" max="6411" width="14.5703125" style="57" customWidth="1"/>
    <col min="6412" max="6412" width="15.7109375" style="57" customWidth="1"/>
    <col min="6413" max="6413" width="15" style="57" customWidth="1"/>
    <col min="6414" max="6414" width="17.7109375" style="57" customWidth="1"/>
    <col min="6415" max="6656" width="11.42578125" style="57"/>
    <col min="6657" max="6659" width="27.7109375" style="57" customWidth="1"/>
    <col min="6660" max="6660" width="22.85546875" style="57" customWidth="1"/>
    <col min="6661" max="6661" width="14.85546875" style="57" bestFit="1" customWidth="1"/>
    <col min="6662" max="6662" width="16.5703125" style="57" customWidth="1"/>
    <col min="6663" max="6663" width="15.5703125" style="57" customWidth="1"/>
    <col min="6664" max="6665" width="15" style="57" customWidth="1"/>
    <col min="6666" max="6666" width="17.28515625" style="57" customWidth="1"/>
    <col min="6667" max="6667" width="14.5703125" style="57" customWidth="1"/>
    <col min="6668" max="6668" width="15.7109375" style="57" customWidth="1"/>
    <col min="6669" max="6669" width="15" style="57" customWidth="1"/>
    <col min="6670" max="6670" width="17.7109375" style="57" customWidth="1"/>
    <col min="6671" max="6912" width="11.42578125" style="57"/>
    <col min="6913" max="6915" width="27.7109375" style="57" customWidth="1"/>
    <col min="6916" max="6916" width="22.85546875" style="57" customWidth="1"/>
    <col min="6917" max="6917" width="14.85546875" style="57" bestFit="1" customWidth="1"/>
    <col min="6918" max="6918" width="16.5703125" style="57" customWidth="1"/>
    <col min="6919" max="6919" width="15.5703125" style="57" customWidth="1"/>
    <col min="6920" max="6921" width="15" style="57" customWidth="1"/>
    <col min="6922" max="6922" width="17.28515625" style="57" customWidth="1"/>
    <col min="6923" max="6923" width="14.5703125" style="57" customWidth="1"/>
    <col min="6924" max="6924" width="15.7109375" style="57" customWidth="1"/>
    <col min="6925" max="6925" width="15" style="57" customWidth="1"/>
    <col min="6926" max="6926" width="17.7109375" style="57" customWidth="1"/>
    <col min="6927" max="7168" width="11.42578125" style="57"/>
    <col min="7169" max="7171" width="27.7109375" style="57" customWidth="1"/>
    <col min="7172" max="7172" width="22.85546875" style="57" customWidth="1"/>
    <col min="7173" max="7173" width="14.85546875" style="57" bestFit="1" customWidth="1"/>
    <col min="7174" max="7174" width="16.5703125" style="57" customWidth="1"/>
    <col min="7175" max="7175" width="15.5703125" style="57" customWidth="1"/>
    <col min="7176" max="7177" width="15" style="57" customWidth="1"/>
    <col min="7178" max="7178" width="17.28515625" style="57" customWidth="1"/>
    <col min="7179" max="7179" width="14.5703125" style="57" customWidth="1"/>
    <col min="7180" max="7180" width="15.7109375" style="57" customWidth="1"/>
    <col min="7181" max="7181" width="15" style="57" customWidth="1"/>
    <col min="7182" max="7182" width="17.7109375" style="57" customWidth="1"/>
    <col min="7183" max="7424" width="11.42578125" style="57"/>
    <col min="7425" max="7427" width="27.7109375" style="57" customWidth="1"/>
    <col min="7428" max="7428" width="22.85546875" style="57" customWidth="1"/>
    <col min="7429" max="7429" width="14.85546875" style="57" bestFit="1" customWidth="1"/>
    <col min="7430" max="7430" width="16.5703125" style="57" customWidth="1"/>
    <col min="7431" max="7431" width="15.5703125" style="57" customWidth="1"/>
    <col min="7432" max="7433" width="15" style="57" customWidth="1"/>
    <col min="7434" max="7434" width="17.28515625" style="57" customWidth="1"/>
    <col min="7435" max="7435" width="14.5703125" style="57" customWidth="1"/>
    <col min="7436" max="7436" width="15.7109375" style="57" customWidth="1"/>
    <col min="7437" max="7437" width="15" style="57" customWidth="1"/>
    <col min="7438" max="7438" width="17.7109375" style="57" customWidth="1"/>
    <col min="7439" max="7680" width="11.42578125" style="57"/>
    <col min="7681" max="7683" width="27.7109375" style="57" customWidth="1"/>
    <col min="7684" max="7684" width="22.85546875" style="57" customWidth="1"/>
    <col min="7685" max="7685" width="14.85546875" style="57" bestFit="1" customWidth="1"/>
    <col min="7686" max="7686" width="16.5703125" style="57" customWidth="1"/>
    <col min="7687" max="7687" width="15.5703125" style="57" customWidth="1"/>
    <col min="7688" max="7689" width="15" style="57" customWidth="1"/>
    <col min="7690" max="7690" width="17.28515625" style="57" customWidth="1"/>
    <col min="7691" max="7691" width="14.5703125" style="57" customWidth="1"/>
    <col min="7692" max="7692" width="15.7109375" style="57" customWidth="1"/>
    <col min="7693" max="7693" width="15" style="57" customWidth="1"/>
    <col min="7694" max="7694" width="17.7109375" style="57" customWidth="1"/>
    <col min="7695" max="7936" width="11.42578125" style="57"/>
    <col min="7937" max="7939" width="27.7109375" style="57" customWidth="1"/>
    <col min="7940" max="7940" width="22.85546875" style="57" customWidth="1"/>
    <col min="7941" max="7941" width="14.85546875" style="57" bestFit="1" customWidth="1"/>
    <col min="7942" max="7942" width="16.5703125" style="57" customWidth="1"/>
    <col min="7943" max="7943" width="15.5703125" style="57" customWidth="1"/>
    <col min="7944" max="7945" width="15" style="57" customWidth="1"/>
    <col min="7946" max="7946" width="17.28515625" style="57" customWidth="1"/>
    <col min="7947" max="7947" width="14.5703125" style="57" customWidth="1"/>
    <col min="7948" max="7948" width="15.7109375" style="57" customWidth="1"/>
    <col min="7949" max="7949" width="15" style="57" customWidth="1"/>
    <col min="7950" max="7950" width="17.7109375" style="57" customWidth="1"/>
    <col min="7951" max="8192" width="11.42578125" style="57"/>
    <col min="8193" max="8195" width="27.7109375" style="57" customWidth="1"/>
    <col min="8196" max="8196" width="22.85546875" style="57" customWidth="1"/>
    <col min="8197" max="8197" width="14.85546875" style="57" bestFit="1" customWidth="1"/>
    <col min="8198" max="8198" width="16.5703125" style="57" customWidth="1"/>
    <col min="8199" max="8199" width="15.5703125" style="57" customWidth="1"/>
    <col min="8200" max="8201" width="15" style="57" customWidth="1"/>
    <col min="8202" max="8202" width="17.28515625" style="57" customWidth="1"/>
    <col min="8203" max="8203" width="14.5703125" style="57" customWidth="1"/>
    <col min="8204" max="8204" width="15.7109375" style="57" customWidth="1"/>
    <col min="8205" max="8205" width="15" style="57" customWidth="1"/>
    <col min="8206" max="8206" width="17.7109375" style="57" customWidth="1"/>
    <col min="8207" max="8448" width="11.42578125" style="57"/>
    <col min="8449" max="8451" width="27.7109375" style="57" customWidth="1"/>
    <col min="8452" max="8452" width="22.85546875" style="57" customWidth="1"/>
    <col min="8453" max="8453" width="14.85546875" style="57" bestFit="1" customWidth="1"/>
    <col min="8454" max="8454" width="16.5703125" style="57" customWidth="1"/>
    <col min="8455" max="8455" width="15.5703125" style="57" customWidth="1"/>
    <col min="8456" max="8457" width="15" style="57" customWidth="1"/>
    <col min="8458" max="8458" width="17.28515625" style="57" customWidth="1"/>
    <col min="8459" max="8459" width="14.5703125" style="57" customWidth="1"/>
    <col min="8460" max="8460" width="15.7109375" style="57" customWidth="1"/>
    <col min="8461" max="8461" width="15" style="57" customWidth="1"/>
    <col min="8462" max="8462" width="17.7109375" style="57" customWidth="1"/>
    <col min="8463" max="8704" width="11.42578125" style="57"/>
    <col min="8705" max="8707" width="27.7109375" style="57" customWidth="1"/>
    <col min="8708" max="8708" width="22.85546875" style="57" customWidth="1"/>
    <col min="8709" max="8709" width="14.85546875" style="57" bestFit="1" customWidth="1"/>
    <col min="8710" max="8710" width="16.5703125" style="57" customWidth="1"/>
    <col min="8711" max="8711" width="15.5703125" style="57" customWidth="1"/>
    <col min="8712" max="8713" width="15" style="57" customWidth="1"/>
    <col min="8714" max="8714" width="17.28515625" style="57" customWidth="1"/>
    <col min="8715" max="8715" width="14.5703125" style="57" customWidth="1"/>
    <col min="8716" max="8716" width="15.7109375" style="57" customWidth="1"/>
    <col min="8717" max="8717" width="15" style="57" customWidth="1"/>
    <col min="8718" max="8718" width="17.7109375" style="57" customWidth="1"/>
    <col min="8719" max="8960" width="11.42578125" style="57"/>
    <col min="8961" max="8963" width="27.7109375" style="57" customWidth="1"/>
    <col min="8964" max="8964" width="22.85546875" style="57" customWidth="1"/>
    <col min="8965" max="8965" width="14.85546875" style="57" bestFit="1" customWidth="1"/>
    <col min="8966" max="8966" width="16.5703125" style="57" customWidth="1"/>
    <col min="8967" max="8967" width="15.5703125" style="57" customWidth="1"/>
    <col min="8968" max="8969" width="15" style="57" customWidth="1"/>
    <col min="8970" max="8970" width="17.28515625" style="57" customWidth="1"/>
    <col min="8971" max="8971" width="14.5703125" style="57" customWidth="1"/>
    <col min="8972" max="8972" width="15.7109375" style="57" customWidth="1"/>
    <col min="8973" max="8973" width="15" style="57" customWidth="1"/>
    <col min="8974" max="8974" width="17.7109375" style="57" customWidth="1"/>
    <col min="8975" max="9216" width="11.42578125" style="57"/>
    <col min="9217" max="9219" width="27.7109375" style="57" customWidth="1"/>
    <col min="9220" max="9220" width="22.85546875" style="57" customWidth="1"/>
    <col min="9221" max="9221" width="14.85546875" style="57" bestFit="1" customWidth="1"/>
    <col min="9222" max="9222" width="16.5703125" style="57" customWidth="1"/>
    <col min="9223" max="9223" width="15.5703125" style="57" customWidth="1"/>
    <col min="9224" max="9225" width="15" style="57" customWidth="1"/>
    <col min="9226" max="9226" width="17.28515625" style="57" customWidth="1"/>
    <col min="9227" max="9227" width="14.5703125" style="57" customWidth="1"/>
    <col min="9228" max="9228" width="15.7109375" style="57" customWidth="1"/>
    <col min="9229" max="9229" width="15" style="57" customWidth="1"/>
    <col min="9230" max="9230" width="17.7109375" style="57" customWidth="1"/>
    <col min="9231" max="9472" width="11.42578125" style="57"/>
    <col min="9473" max="9475" width="27.7109375" style="57" customWidth="1"/>
    <col min="9476" max="9476" width="22.85546875" style="57" customWidth="1"/>
    <col min="9477" max="9477" width="14.85546875" style="57" bestFit="1" customWidth="1"/>
    <col min="9478" max="9478" width="16.5703125" style="57" customWidth="1"/>
    <col min="9479" max="9479" width="15.5703125" style="57" customWidth="1"/>
    <col min="9480" max="9481" width="15" style="57" customWidth="1"/>
    <col min="9482" max="9482" width="17.28515625" style="57" customWidth="1"/>
    <col min="9483" max="9483" width="14.5703125" style="57" customWidth="1"/>
    <col min="9484" max="9484" width="15.7109375" style="57" customWidth="1"/>
    <col min="9485" max="9485" width="15" style="57" customWidth="1"/>
    <col min="9486" max="9486" width="17.7109375" style="57" customWidth="1"/>
    <col min="9487" max="9728" width="11.42578125" style="57"/>
    <col min="9729" max="9731" width="27.7109375" style="57" customWidth="1"/>
    <col min="9732" max="9732" width="22.85546875" style="57" customWidth="1"/>
    <col min="9733" max="9733" width="14.85546875" style="57" bestFit="1" customWidth="1"/>
    <col min="9734" max="9734" width="16.5703125" style="57" customWidth="1"/>
    <col min="9735" max="9735" width="15.5703125" style="57" customWidth="1"/>
    <col min="9736" max="9737" width="15" style="57" customWidth="1"/>
    <col min="9738" max="9738" width="17.28515625" style="57" customWidth="1"/>
    <col min="9739" max="9739" width="14.5703125" style="57" customWidth="1"/>
    <col min="9740" max="9740" width="15.7109375" style="57" customWidth="1"/>
    <col min="9741" max="9741" width="15" style="57" customWidth="1"/>
    <col min="9742" max="9742" width="17.7109375" style="57" customWidth="1"/>
    <col min="9743" max="9984" width="11.42578125" style="57"/>
    <col min="9985" max="9987" width="27.7109375" style="57" customWidth="1"/>
    <col min="9988" max="9988" width="22.85546875" style="57" customWidth="1"/>
    <col min="9989" max="9989" width="14.85546875" style="57" bestFit="1" customWidth="1"/>
    <col min="9990" max="9990" width="16.5703125" style="57" customWidth="1"/>
    <col min="9991" max="9991" width="15.5703125" style="57" customWidth="1"/>
    <col min="9992" max="9993" width="15" style="57" customWidth="1"/>
    <col min="9994" max="9994" width="17.28515625" style="57" customWidth="1"/>
    <col min="9995" max="9995" width="14.5703125" style="57" customWidth="1"/>
    <col min="9996" max="9996" width="15.7109375" style="57" customWidth="1"/>
    <col min="9997" max="9997" width="15" style="57" customWidth="1"/>
    <col min="9998" max="9998" width="17.7109375" style="57" customWidth="1"/>
    <col min="9999" max="10240" width="11.42578125" style="57"/>
    <col min="10241" max="10243" width="27.7109375" style="57" customWidth="1"/>
    <col min="10244" max="10244" width="22.85546875" style="57" customWidth="1"/>
    <col min="10245" max="10245" width="14.85546875" style="57" bestFit="1" customWidth="1"/>
    <col min="10246" max="10246" width="16.5703125" style="57" customWidth="1"/>
    <col min="10247" max="10247" width="15.5703125" style="57" customWidth="1"/>
    <col min="10248" max="10249" width="15" style="57" customWidth="1"/>
    <col min="10250" max="10250" width="17.28515625" style="57" customWidth="1"/>
    <col min="10251" max="10251" width="14.5703125" style="57" customWidth="1"/>
    <col min="10252" max="10252" width="15.7109375" style="57" customWidth="1"/>
    <col min="10253" max="10253" width="15" style="57" customWidth="1"/>
    <col min="10254" max="10254" width="17.7109375" style="57" customWidth="1"/>
    <col min="10255" max="10496" width="11.42578125" style="57"/>
    <col min="10497" max="10499" width="27.7109375" style="57" customWidth="1"/>
    <col min="10500" max="10500" width="22.85546875" style="57" customWidth="1"/>
    <col min="10501" max="10501" width="14.85546875" style="57" bestFit="1" customWidth="1"/>
    <col min="10502" max="10502" width="16.5703125" style="57" customWidth="1"/>
    <col min="10503" max="10503" width="15.5703125" style="57" customWidth="1"/>
    <col min="10504" max="10505" width="15" style="57" customWidth="1"/>
    <col min="10506" max="10506" width="17.28515625" style="57" customWidth="1"/>
    <col min="10507" max="10507" width="14.5703125" style="57" customWidth="1"/>
    <col min="10508" max="10508" width="15.7109375" style="57" customWidth="1"/>
    <col min="10509" max="10509" width="15" style="57" customWidth="1"/>
    <col min="10510" max="10510" width="17.7109375" style="57" customWidth="1"/>
    <col min="10511" max="10752" width="11.42578125" style="57"/>
    <col min="10753" max="10755" width="27.7109375" style="57" customWidth="1"/>
    <col min="10756" max="10756" width="22.85546875" style="57" customWidth="1"/>
    <col min="10757" max="10757" width="14.85546875" style="57" bestFit="1" customWidth="1"/>
    <col min="10758" max="10758" width="16.5703125" style="57" customWidth="1"/>
    <col min="10759" max="10759" width="15.5703125" style="57" customWidth="1"/>
    <col min="10760" max="10761" width="15" style="57" customWidth="1"/>
    <col min="10762" max="10762" width="17.28515625" style="57" customWidth="1"/>
    <col min="10763" max="10763" width="14.5703125" style="57" customWidth="1"/>
    <col min="10764" max="10764" width="15.7109375" style="57" customWidth="1"/>
    <col min="10765" max="10765" width="15" style="57" customWidth="1"/>
    <col min="10766" max="10766" width="17.7109375" style="57" customWidth="1"/>
    <col min="10767" max="11008" width="11.42578125" style="57"/>
    <col min="11009" max="11011" width="27.7109375" style="57" customWidth="1"/>
    <col min="11012" max="11012" width="22.85546875" style="57" customWidth="1"/>
    <col min="11013" max="11013" width="14.85546875" style="57" bestFit="1" customWidth="1"/>
    <col min="11014" max="11014" width="16.5703125" style="57" customWidth="1"/>
    <col min="11015" max="11015" width="15.5703125" style="57" customWidth="1"/>
    <col min="11016" max="11017" width="15" style="57" customWidth="1"/>
    <col min="11018" max="11018" width="17.28515625" style="57" customWidth="1"/>
    <col min="11019" max="11019" width="14.5703125" style="57" customWidth="1"/>
    <col min="11020" max="11020" width="15.7109375" style="57" customWidth="1"/>
    <col min="11021" max="11021" width="15" style="57" customWidth="1"/>
    <col min="11022" max="11022" width="17.7109375" style="57" customWidth="1"/>
    <col min="11023" max="11264" width="11.42578125" style="57"/>
    <col min="11265" max="11267" width="27.7109375" style="57" customWidth="1"/>
    <col min="11268" max="11268" width="22.85546875" style="57" customWidth="1"/>
    <col min="11269" max="11269" width="14.85546875" style="57" bestFit="1" customWidth="1"/>
    <col min="11270" max="11270" width="16.5703125" style="57" customWidth="1"/>
    <col min="11271" max="11271" width="15.5703125" style="57" customWidth="1"/>
    <col min="11272" max="11273" width="15" style="57" customWidth="1"/>
    <col min="11274" max="11274" width="17.28515625" style="57" customWidth="1"/>
    <col min="11275" max="11275" width="14.5703125" style="57" customWidth="1"/>
    <col min="11276" max="11276" width="15.7109375" style="57" customWidth="1"/>
    <col min="11277" max="11277" width="15" style="57" customWidth="1"/>
    <col min="11278" max="11278" width="17.7109375" style="57" customWidth="1"/>
    <col min="11279" max="11520" width="11.42578125" style="57"/>
    <col min="11521" max="11523" width="27.7109375" style="57" customWidth="1"/>
    <col min="11524" max="11524" width="22.85546875" style="57" customWidth="1"/>
    <col min="11525" max="11525" width="14.85546875" style="57" bestFit="1" customWidth="1"/>
    <col min="11526" max="11526" width="16.5703125" style="57" customWidth="1"/>
    <col min="11527" max="11527" width="15.5703125" style="57" customWidth="1"/>
    <col min="11528" max="11529" width="15" style="57" customWidth="1"/>
    <col min="11530" max="11530" width="17.28515625" style="57" customWidth="1"/>
    <col min="11531" max="11531" width="14.5703125" style="57" customWidth="1"/>
    <col min="11532" max="11532" width="15.7109375" style="57" customWidth="1"/>
    <col min="11533" max="11533" width="15" style="57" customWidth="1"/>
    <col min="11534" max="11534" width="17.7109375" style="57" customWidth="1"/>
    <col min="11535" max="11776" width="11.42578125" style="57"/>
    <col min="11777" max="11779" width="27.7109375" style="57" customWidth="1"/>
    <col min="11780" max="11780" width="22.85546875" style="57" customWidth="1"/>
    <col min="11781" max="11781" width="14.85546875" style="57" bestFit="1" customWidth="1"/>
    <col min="11782" max="11782" width="16.5703125" style="57" customWidth="1"/>
    <col min="11783" max="11783" width="15.5703125" style="57" customWidth="1"/>
    <col min="11784" max="11785" width="15" style="57" customWidth="1"/>
    <col min="11786" max="11786" width="17.28515625" style="57" customWidth="1"/>
    <col min="11787" max="11787" width="14.5703125" style="57" customWidth="1"/>
    <col min="11788" max="11788" width="15.7109375" style="57" customWidth="1"/>
    <col min="11789" max="11789" width="15" style="57" customWidth="1"/>
    <col min="11790" max="11790" width="17.7109375" style="57" customWidth="1"/>
    <col min="11791" max="12032" width="11.42578125" style="57"/>
    <col min="12033" max="12035" width="27.7109375" style="57" customWidth="1"/>
    <col min="12036" max="12036" width="22.85546875" style="57" customWidth="1"/>
    <col min="12037" max="12037" width="14.85546875" style="57" bestFit="1" customWidth="1"/>
    <col min="12038" max="12038" width="16.5703125" style="57" customWidth="1"/>
    <col min="12039" max="12039" width="15.5703125" style="57" customWidth="1"/>
    <col min="12040" max="12041" width="15" style="57" customWidth="1"/>
    <col min="12042" max="12042" width="17.28515625" style="57" customWidth="1"/>
    <col min="12043" max="12043" width="14.5703125" style="57" customWidth="1"/>
    <col min="12044" max="12044" width="15.7109375" style="57" customWidth="1"/>
    <col min="12045" max="12045" width="15" style="57" customWidth="1"/>
    <col min="12046" max="12046" width="17.7109375" style="57" customWidth="1"/>
    <col min="12047" max="12288" width="11.42578125" style="57"/>
    <col min="12289" max="12291" width="27.7109375" style="57" customWidth="1"/>
    <col min="12292" max="12292" width="22.85546875" style="57" customWidth="1"/>
    <col min="12293" max="12293" width="14.85546875" style="57" bestFit="1" customWidth="1"/>
    <col min="12294" max="12294" width="16.5703125" style="57" customWidth="1"/>
    <col min="12295" max="12295" width="15.5703125" style="57" customWidth="1"/>
    <col min="12296" max="12297" width="15" style="57" customWidth="1"/>
    <col min="12298" max="12298" width="17.28515625" style="57" customWidth="1"/>
    <col min="12299" max="12299" width="14.5703125" style="57" customWidth="1"/>
    <col min="12300" max="12300" width="15.7109375" style="57" customWidth="1"/>
    <col min="12301" max="12301" width="15" style="57" customWidth="1"/>
    <col min="12302" max="12302" width="17.7109375" style="57" customWidth="1"/>
    <col min="12303" max="12544" width="11.42578125" style="57"/>
    <col min="12545" max="12547" width="27.7109375" style="57" customWidth="1"/>
    <col min="12548" max="12548" width="22.85546875" style="57" customWidth="1"/>
    <col min="12549" max="12549" width="14.85546875" style="57" bestFit="1" customWidth="1"/>
    <col min="12550" max="12550" width="16.5703125" style="57" customWidth="1"/>
    <col min="12551" max="12551" width="15.5703125" style="57" customWidth="1"/>
    <col min="12552" max="12553" width="15" style="57" customWidth="1"/>
    <col min="12554" max="12554" width="17.28515625" style="57" customWidth="1"/>
    <col min="12555" max="12555" width="14.5703125" style="57" customWidth="1"/>
    <col min="12556" max="12556" width="15.7109375" style="57" customWidth="1"/>
    <col min="12557" max="12557" width="15" style="57" customWidth="1"/>
    <col min="12558" max="12558" width="17.7109375" style="57" customWidth="1"/>
    <col min="12559" max="12800" width="11.42578125" style="57"/>
    <col min="12801" max="12803" width="27.7109375" style="57" customWidth="1"/>
    <col min="12804" max="12804" width="22.85546875" style="57" customWidth="1"/>
    <col min="12805" max="12805" width="14.85546875" style="57" bestFit="1" customWidth="1"/>
    <col min="12806" max="12806" width="16.5703125" style="57" customWidth="1"/>
    <col min="12807" max="12807" width="15.5703125" style="57" customWidth="1"/>
    <col min="12808" max="12809" width="15" style="57" customWidth="1"/>
    <col min="12810" max="12810" width="17.28515625" style="57" customWidth="1"/>
    <col min="12811" max="12811" width="14.5703125" style="57" customWidth="1"/>
    <col min="12812" max="12812" width="15.7109375" style="57" customWidth="1"/>
    <col min="12813" max="12813" width="15" style="57" customWidth="1"/>
    <col min="12814" max="12814" width="17.7109375" style="57" customWidth="1"/>
    <col min="12815" max="13056" width="11.42578125" style="57"/>
    <col min="13057" max="13059" width="27.7109375" style="57" customWidth="1"/>
    <col min="13060" max="13060" width="22.85546875" style="57" customWidth="1"/>
    <col min="13061" max="13061" width="14.85546875" style="57" bestFit="1" customWidth="1"/>
    <col min="13062" max="13062" width="16.5703125" style="57" customWidth="1"/>
    <col min="13063" max="13063" width="15.5703125" style="57" customWidth="1"/>
    <col min="13064" max="13065" width="15" style="57" customWidth="1"/>
    <col min="13066" max="13066" width="17.28515625" style="57" customWidth="1"/>
    <col min="13067" max="13067" width="14.5703125" style="57" customWidth="1"/>
    <col min="13068" max="13068" width="15.7109375" style="57" customWidth="1"/>
    <col min="13069" max="13069" width="15" style="57" customWidth="1"/>
    <col min="13070" max="13070" width="17.7109375" style="57" customWidth="1"/>
    <col min="13071" max="13312" width="11.42578125" style="57"/>
    <col min="13313" max="13315" width="27.7109375" style="57" customWidth="1"/>
    <col min="13316" max="13316" width="22.85546875" style="57" customWidth="1"/>
    <col min="13317" max="13317" width="14.85546875" style="57" bestFit="1" customWidth="1"/>
    <col min="13318" max="13318" width="16.5703125" style="57" customWidth="1"/>
    <col min="13319" max="13319" width="15.5703125" style="57" customWidth="1"/>
    <col min="13320" max="13321" width="15" style="57" customWidth="1"/>
    <col min="13322" max="13322" width="17.28515625" style="57" customWidth="1"/>
    <col min="13323" max="13323" width="14.5703125" style="57" customWidth="1"/>
    <col min="13324" max="13324" width="15.7109375" style="57" customWidth="1"/>
    <col min="13325" max="13325" width="15" style="57" customWidth="1"/>
    <col min="13326" max="13326" width="17.7109375" style="57" customWidth="1"/>
    <col min="13327" max="13568" width="11.42578125" style="57"/>
    <col min="13569" max="13571" width="27.7109375" style="57" customWidth="1"/>
    <col min="13572" max="13572" width="22.85546875" style="57" customWidth="1"/>
    <col min="13573" max="13573" width="14.85546875" style="57" bestFit="1" customWidth="1"/>
    <col min="13574" max="13574" width="16.5703125" style="57" customWidth="1"/>
    <col min="13575" max="13575" width="15.5703125" style="57" customWidth="1"/>
    <col min="13576" max="13577" width="15" style="57" customWidth="1"/>
    <col min="13578" max="13578" width="17.28515625" style="57" customWidth="1"/>
    <col min="13579" max="13579" width="14.5703125" style="57" customWidth="1"/>
    <col min="13580" max="13580" width="15.7109375" style="57" customWidth="1"/>
    <col min="13581" max="13581" width="15" style="57" customWidth="1"/>
    <col min="13582" max="13582" width="17.7109375" style="57" customWidth="1"/>
    <col min="13583" max="13824" width="11.42578125" style="57"/>
    <col min="13825" max="13827" width="27.7109375" style="57" customWidth="1"/>
    <col min="13828" max="13828" width="22.85546875" style="57" customWidth="1"/>
    <col min="13829" max="13829" width="14.85546875" style="57" bestFit="1" customWidth="1"/>
    <col min="13830" max="13830" width="16.5703125" style="57" customWidth="1"/>
    <col min="13831" max="13831" width="15.5703125" style="57" customWidth="1"/>
    <col min="13832" max="13833" width="15" style="57" customWidth="1"/>
    <col min="13834" max="13834" width="17.28515625" style="57" customWidth="1"/>
    <col min="13835" max="13835" width="14.5703125" style="57" customWidth="1"/>
    <col min="13836" max="13836" width="15.7109375" style="57" customWidth="1"/>
    <col min="13837" max="13837" width="15" style="57" customWidth="1"/>
    <col min="13838" max="13838" width="17.7109375" style="57" customWidth="1"/>
    <col min="13839" max="14080" width="11.42578125" style="57"/>
    <col min="14081" max="14083" width="27.7109375" style="57" customWidth="1"/>
    <col min="14084" max="14084" width="22.85546875" style="57" customWidth="1"/>
    <col min="14085" max="14085" width="14.85546875" style="57" bestFit="1" customWidth="1"/>
    <col min="14086" max="14086" width="16.5703125" style="57" customWidth="1"/>
    <col min="14087" max="14087" width="15.5703125" style="57" customWidth="1"/>
    <col min="14088" max="14089" width="15" style="57" customWidth="1"/>
    <col min="14090" max="14090" width="17.28515625" style="57" customWidth="1"/>
    <col min="14091" max="14091" width="14.5703125" style="57" customWidth="1"/>
    <col min="14092" max="14092" width="15.7109375" style="57" customWidth="1"/>
    <col min="14093" max="14093" width="15" style="57" customWidth="1"/>
    <col min="14094" max="14094" width="17.7109375" style="57" customWidth="1"/>
    <col min="14095" max="14336" width="11.42578125" style="57"/>
    <col min="14337" max="14339" width="27.7109375" style="57" customWidth="1"/>
    <col min="14340" max="14340" width="22.85546875" style="57" customWidth="1"/>
    <col min="14341" max="14341" width="14.85546875" style="57" bestFit="1" customWidth="1"/>
    <col min="14342" max="14342" width="16.5703125" style="57" customWidth="1"/>
    <col min="14343" max="14343" width="15.5703125" style="57" customWidth="1"/>
    <col min="14344" max="14345" width="15" style="57" customWidth="1"/>
    <col min="14346" max="14346" width="17.28515625" style="57" customWidth="1"/>
    <col min="14347" max="14347" width="14.5703125" style="57" customWidth="1"/>
    <col min="14348" max="14348" width="15.7109375" style="57" customWidth="1"/>
    <col min="14349" max="14349" width="15" style="57" customWidth="1"/>
    <col min="14350" max="14350" width="17.7109375" style="57" customWidth="1"/>
    <col min="14351" max="14592" width="11.42578125" style="57"/>
    <col min="14593" max="14595" width="27.7109375" style="57" customWidth="1"/>
    <col min="14596" max="14596" width="22.85546875" style="57" customWidth="1"/>
    <col min="14597" max="14597" width="14.85546875" style="57" bestFit="1" customWidth="1"/>
    <col min="14598" max="14598" width="16.5703125" style="57" customWidth="1"/>
    <col min="14599" max="14599" width="15.5703125" style="57" customWidth="1"/>
    <col min="14600" max="14601" width="15" style="57" customWidth="1"/>
    <col min="14602" max="14602" width="17.28515625" style="57" customWidth="1"/>
    <col min="14603" max="14603" width="14.5703125" style="57" customWidth="1"/>
    <col min="14604" max="14604" width="15.7109375" style="57" customWidth="1"/>
    <col min="14605" max="14605" width="15" style="57" customWidth="1"/>
    <col min="14606" max="14606" width="17.7109375" style="57" customWidth="1"/>
    <col min="14607" max="14848" width="11.42578125" style="57"/>
    <col min="14849" max="14851" width="27.7109375" style="57" customWidth="1"/>
    <col min="14852" max="14852" width="22.85546875" style="57" customWidth="1"/>
    <col min="14853" max="14853" width="14.85546875" style="57" bestFit="1" customWidth="1"/>
    <col min="14854" max="14854" width="16.5703125" style="57" customWidth="1"/>
    <col min="14855" max="14855" width="15.5703125" style="57" customWidth="1"/>
    <col min="14856" max="14857" width="15" style="57" customWidth="1"/>
    <col min="14858" max="14858" width="17.28515625" style="57" customWidth="1"/>
    <col min="14859" max="14859" width="14.5703125" style="57" customWidth="1"/>
    <col min="14860" max="14860" width="15.7109375" style="57" customWidth="1"/>
    <col min="14861" max="14861" width="15" style="57" customWidth="1"/>
    <col min="14862" max="14862" width="17.7109375" style="57" customWidth="1"/>
    <col min="14863" max="15104" width="11.42578125" style="57"/>
    <col min="15105" max="15107" width="27.7109375" style="57" customWidth="1"/>
    <col min="15108" max="15108" width="22.85546875" style="57" customWidth="1"/>
    <col min="15109" max="15109" width="14.85546875" style="57" bestFit="1" customWidth="1"/>
    <col min="15110" max="15110" width="16.5703125" style="57" customWidth="1"/>
    <col min="15111" max="15111" width="15.5703125" style="57" customWidth="1"/>
    <col min="15112" max="15113" width="15" style="57" customWidth="1"/>
    <col min="15114" max="15114" width="17.28515625" style="57" customWidth="1"/>
    <col min="15115" max="15115" width="14.5703125" style="57" customWidth="1"/>
    <col min="15116" max="15116" width="15.7109375" style="57" customWidth="1"/>
    <col min="15117" max="15117" width="15" style="57" customWidth="1"/>
    <col min="15118" max="15118" width="17.7109375" style="57" customWidth="1"/>
    <col min="15119" max="15360" width="11.42578125" style="57"/>
    <col min="15361" max="15363" width="27.7109375" style="57" customWidth="1"/>
    <col min="15364" max="15364" width="22.85546875" style="57" customWidth="1"/>
    <col min="15365" max="15365" width="14.85546875" style="57" bestFit="1" customWidth="1"/>
    <col min="15366" max="15366" width="16.5703125" style="57" customWidth="1"/>
    <col min="15367" max="15367" width="15.5703125" style="57" customWidth="1"/>
    <col min="15368" max="15369" width="15" style="57" customWidth="1"/>
    <col min="15370" max="15370" width="17.28515625" style="57" customWidth="1"/>
    <col min="15371" max="15371" width="14.5703125" style="57" customWidth="1"/>
    <col min="15372" max="15372" width="15.7109375" style="57" customWidth="1"/>
    <col min="15373" max="15373" width="15" style="57" customWidth="1"/>
    <col min="15374" max="15374" width="17.7109375" style="57" customWidth="1"/>
    <col min="15375" max="15616" width="11.42578125" style="57"/>
    <col min="15617" max="15619" width="27.7109375" style="57" customWidth="1"/>
    <col min="15620" max="15620" width="22.85546875" style="57" customWidth="1"/>
    <col min="15621" max="15621" width="14.85546875" style="57" bestFit="1" customWidth="1"/>
    <col min="15622" max="15622" width="16.5703125" style="57" customWidth="1"/>
    <col min="15623" max="15623" width="15.5703125" style="57" customWidth="1"/>
    <col min="15624" max="15625" width="15" style="57" customWidth="1"/>
    <col min="15626" max="15626" width="17.28515625" style="57" customWidth="1"/>
    <col min="15627" max="15627" width="14.5703125" style="57" customWidth="1"/>
    <col min="15628" max="15628" width="15.7109375" style="57" customWidth="1"/>
    <col min="15629" max="15629" width="15" style="57" customWidth="1"/>
    <col min="15630" max="15630" width="17.7109375" style="57" customWidth="1"/>
    <col min="15631" max="15872" width="11.42578125" style="57"/>
    <col min="15873" max="15875" width="27.7109375" style="57" customWidth="1"/>
    <col min="15876" max="15876" width="22.85546875" style="57" customWidth="1"/>
    <col min="15877" max="15877" width="14.85546875" style="57" bestFit="1" customWidth="1"/>
    <col min="15878" max="15878" width="16.5703125" style="57" customWidth="1"/>
    <col min="15879" max="15879" width="15.5703125" style="57" customWidth="1"/>
    <col min="15880" max="15881" width="15" style="57" customWidth="1"/>
    <col min="15882" max="15882" width="17.28515625" style="57" customWidth="1"/>
    <col min="15883" max="15883" width="14.5703125" style="57" customWidth="1"/>
    <col min="15884" max="15884" width="15.7109375" style="57" customWidth="1"/>
    <col min="15885" max="15885" width="15" style="57" customWidth="1"/>
    <col min="15886" max="15886" width="17.7109375" style="57" customWidth="1"/>
    <col min="15887" max="16128" width="11.42578125" style="57"/>
    <col min="16129" max="16131" width="27.7109375" style="57" customWidth="1"/>
    <col min="16132" max="16132" width="22.85546875" style="57" customWidth="1"/>
    <col min="16133" max="16133" width="14.85546875" style="57" bestFit="1" customWidth="1"/>
    <col min="16134" max="16134" width="16.5703125" style="57" customWidth="1"/>
    <col min="16135" max="16135" width="15.5703125" style="57" customWidth="1"/>
    <col min="16136" max="16137" width="15" style="57" customWidth="1"/>
    <col min="16138" max="16138" width="17.28515625" style="57" customWidth="1"/>
    <col min="16139" max="16139" width="14.5703125" style="57" customWidth="1"/>
    <col min="16140" max="16140" width="15.7109375" style="57" customWidth="1"/>
    <col min="16141" max="16141" width="15" style="57" customWidth="1"/>
    <col min="16142" max="16142" width="17.7109375" style="57" customWidth="1"/>
    <col min="16143" max="16384" width="11.42578125" style="57"/>
  </cols>
  <sheetData>
    <row r="1" spans="1:14" x14ac:dyDescent="0.2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x14ac:dyDescent="0.2">
      <c r="A2" s="123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x14ac:dyDescent="0.2">
      <c r="A3" s="123" t="s">
        <v>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x14ac:dyDescent="0.2">
      <c r="A4" s="123" t="s">
        <v>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4" x14ac:dyDescent="0.2">
      <c r="A5" s="125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1:14" x14ac:dyDescent="0.2">
      <c r="A6" s="123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</row>
    <row r="7" spans="1:14" ht="13.5" thickBot="1" x14ac:dyDescent="0.25">
      <c r="A7" s="58" t="s">
        <v>3</v>
      </c>
      <c r="B7" s="59"/>
      <c r="C7" s="59"/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s="62" customFormat="1" ht="4.5" customHeight="1" x14ac:dyDescent="0.2">
      <c r="A8" s="127" t="s">
        <v>4</v>
      </c>
      <c r="B8" s="61"/>
      <c r="C8" s="61"/>
      <c r="D8" s="130" t="s">
        <v>5</v>
      </c>
      <c r="E8" s="131"/>
      <c r="F8" s="131"/>
      <c r="G8" s="131"/>
      <c r="H8" s="131"/>
      <c r="I8" s="131"/>
      <c r="J8" s="131"/>
      <c r="K8" s="131"/>
      <c r="L8" s="131"/>
      <c r="M8" s="131"/>
      <c r="N8" s="132"/>
    </row>
    <row r="9" spans="1:14" s="62" customFormat="1" x14ac:dyDescent="0.2">
      <c r="A9" s="128"/>
      <c r="B9" s="63"/>
      <c r="C9" s="63"/>
      <c r="D9" s="133"/>
      <c r="E9" s="134"/>
      <c r="F9" s="134"/>
      <c r="G9" s="134"/>
      <c r="H9" s="134"/>
      <c r="I9" s="134"/>
      <c r="J9" s="134"/>
      <c r="K9" s="134"/>
      <c r="L9" s="134"/>
      <c r="M9" s="134"/>
      <c r="N9" s="135"/>
    </row>
    <row r="10" spans="1:14" s="62" customFormat="1" x14ac:dyDescent="0.2">
      <c r="A10" s="129"/>
      <c r="B10" s="64" t="s">
        <v>6</v>
      </c>
      <c r="C10" s="64" t="s">
        <v>7</v>
      </c>
      <c r="D10" s="64" t="s">
        <v>8</v>
      </c>
      <c r="E10" s="65" t="s">
        <v>9</v>
      </c>
      <c r="F10" s="65" t="s">
        <v>10</v>
      </c>
      <c r="G10" s="64" t="s">
        <v>11</v>
      </c>
      <c r="H10" s="64" t="s">
        <v>12</v>
      </c>
      <c r="I10" s="64" t="s">
        <v>13</v>
      </c>
      <c r="J10" s="64" t="s">
        <v>14</v>
      </c>
      <c r="K10" s="65" t="s">
        <v>15</v>
      </c>
      <c r="L10" s="64" t="s">
        <v>16</v>
      </c>
      <c r="M10" s="64" t="s">
        <v>17</v>
      </c>
      <c r="N10" s="66" t="s">
        <v>18</v>
      </c>
    </row>
    <row r="11" spans="1:14" x14ac:dyDescent="0.2">
      <c r="A11" s="67" t="s">
        <v>19</v>
      </c>
      <c r="B11" s="14">
        <f>+'[1]GASTOS PERSONAL'!M15</f>
        <v>130575381</v>
      </c>
      <c r="C11" s="14">
        <f>+'[1]GASTOS PERSONAL'!N15</f>
        <v>156250046</v>
      </c>
      <c r="D11" s="14">
        <f>+'[1]GASTOS PERSONAL'!O15</f>
        <v>151554516</v>
      </c>
      <c r="E11" s="14">
        <f>+'[1]GASTOS PERSONAL'!P15</f>
        <v>142639443</v>
      </c>
      <c r="F11" s="14">
        <f>+'[1]GASTOS PERSONAL'!Q15</f>
        <v>170577004</v>
      </c>
      <c r="G11" s="14">
        <f>+'[1]GASTOS PERSONAL'!R15</f>
        <v>202289597</v>
      </c>
      <c r="H11" s="14">
        <f>+'[1]GASTOS PERSONAL'!S15</f>
        <v>133231843</v>
      </c>
      <c r="I11" s="14">
        <f>+'[1]GASTOS PERSONAL'!T15</f>
        <v>148607561</v>
      </c>
      <c r="J11" s="14">
        <f>+'[1]GASTOS PERSONAL'!U15</f>
        <v>145847579</v>
      </c>
      <c r="K11" s="14">
        <f>+'[1]GASTOS PERSONAL'!V15</f>
        <v>147717172</v>
      </c>
      <c r="L11" s="14">
        <f>+'[1]GASTOS PERSONAL'!W15</f>
        <v>311350924</v>
      </c>
      <c r="M11" s="14">
        <f>+'[1]GASTOS PERSONAL'!X15</f>
        <v>130871074</v>
      </c>
      <c r="N11" s="15">
        <f>SUM(B11:M11)</f>
        <v>1971512140</v>
      </c>
    </row>
    <row r="12" spans="1:14" x14ac:dyDescent="0.2">
      <c r="A12" s="68"/>
      <c r="B12" s="17"/>
      <c r="C12" s="17"/>
      <c r="D12" s="17"/>
      <c r="E12" s="18"/>
      <c r="F12" s="18"/>
      <c r="G12" s="17"/>
      <c r="H12" s="17"/>
      <c r="I12" s="17"/>
      <c r="J12" s="17"/>
      <c r="K12" s="18"/>
      <c r="L12" s="17"/>
      <c r="M12" s="17"/>
      <c r="N12" s="15"/>
    </row>
    <row r="13" spans="1:14" ht="11.25" customHeight="1" x14ac:dyDescent="0.2">
      <c r="A13" s="69" t="s">
        <v>20</v>
      </c>
      <c r="B13" s="14">
        <f>+'[1]GASTOS GENERALES'!M60</f>
        <v>20915420.003333334</v>
      </c>
      <c r="C13" s="14">
        <f>+'[1]GASTOS GENERALES'!N60</f>
        <v>18662000</v>
      </c>
      <c r="D13" s="14">
        <f>+'[1]GASTOS GENERALES'!O60</f>
        <v>70242003</v>
      </c>
      <c r="E13" s="14">
        <f>+'[1]GASTOS GENERALES'!P60</f>
        <v>31063933</v>
      </c>
      <c r="F13" s="14">
        <f>+'[1]GASTOS GENERALES'!Q60</f>
        <v>30963933</v>
      </c>
      <c r="G13" s="14">
        <f>+'[1]GASTOS GENERALES'!R60</f>
        <v>31757080</v>
      </c>
      <c r="H13" s="14">
        <f>+'[1]GASTOS GENERALES'!S60</f>
        <v>29342724</v>
      </c>
      <c r="I13" s="14">
        <f>+'[1]GASTOS GENERALES'!T60</f>
        <v>28836226</v>
      </c>
      <c r="J13" s="14">
        <f>+'[1]GASTOS GENERALES'!U60</f>
        <v>30323226</v>
      </c>
      <c r="K13" s="14">
        <f>+'[1]GASTOS GENERALES'!V60</f>
        <v>35801226</v>
      </c>
      <c r="L13" s="14">
        <f>+'[1]GASTOS GENERALES'!W60</f>
        <v>28831226</v>
      </c>
      <c r="M13" s="14">
        <f>+'[1]GASTOS GENERALES'!X60</f>
        <v>23321472</v>
      </c>
      <c r="N13" s="15">
        <f>SUM(B13:M13)</f>
        <v>380060469.00333333</v>
      </c>
    </row>
    <row r="14" spans="1:14" ht="11.25" customHeight="1" x14ac:dyDescent="0.2">
      <c r="A14" s="69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</row>
    <row r="15" spans="1:14" ht="11.25" customHeight="1" x14ac:dyDescent="0.2">
      <c r="A15" s="70" t="s">
        <v>21</v>
      </c>
      <c r="B15" s="21">
        <f>SUM(B11:B14)</f>
        <v>151490801.00333333</v>
      </c>
      <c r="C15" s="21">
        <f>SUM(C11:C14)</f>
        <v>174912046</v>
      </c>
      <c r="D15" s="21">
        <f t="shared" ref="D15:M15" si="0">SUM(D11:D14)</f>
        <v>221796519</v>
      </c>
      <c r="E15" s="21">
        <f t="shared" si="0"/>
        <v>173703376</v>
      </c>
      <c r="F15" s="21">
        <f t="shared" si="0"/>
        <v>201540937</v>
      </c>
      <c r="G15" s="21">
        <f t="shared" si="0"/>
        <v>234046677</v>
      </c>
      <c r="H15" s="21">
        <f t="shared" si="0"/>
        <v>162574567</v>
      </c>
      <c r="I15" s="21">
        <f t="shared" si="0"/>
        <v>177443787</v>
      </c>
      <c r="J15" s="21">
        <f t="shared" si="0"/>
        <v>176170805</v>
      </c>
      <c r="K15" s="21">
        <f t="shared" si="0"/>
        <v>183518398</v>
      </c>
      <c r="L15" s="21">
        <f t="shared" si="0"/>
        <v>340182150</v>
      </c>
      <c r="M15" s="21">
        <f t="shared" si="0"/>
        <v>154192546</v>
      </c>
      <c r="N15" s="22">
        <f>SUM(N11:N13)</f>
        <v>2351572609.0033331</v>
      </c>
    </row>
    <row r="16" spans="1:14" ht="11.25" customHeight="1" x14ac:dyDescent="0.2">
      <c r="A16" s="69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</row>
    <row r="17" spans="1:14" ht="11.25" customHeight="1" x14ac:dyDescent="0.2">
      <c r="A17" s="69" t="s">
        <v>22</v>
      </c>
      <c r="B17" s="14">
        <f>+[1]RESTAURACION!M19</f>
        <v>1516116</v>
      </c>
      <c r="C17" s="14">
        <f>+[1]RESTAURACION!N19</f>
        <v>5100000</v>
      </c>
      <c r="D17" s="14">
        <f>+[1]RESTAURACION!O19</f>
        <v>4393884</v>
      </c>
      <c r="E17" s="14">
        <f>+[1]RESTAURACION!P19</f>
        <v>6650000</v>
      </c>
      <c r="F17" s="14">
        <f>+[1]RESTAURACION!Q19</f>
        <v>63160000</v>
      </c>
      <c r="G17" s="14">
        <f>+[1]RESTAURACION!R19</f>
        <v>13520000</v>
      </c>
      <c r="H17" s="14">
        <f>+[1]RESTAURACION!S19</f>
        <v>15510000</v>
      </c>
      <c r="I17" s="14">
        <f>+[1]RESTAURACION!T19</f>
        <v>4650000</v>
      </c>
      <c r="J17" s="14">
        <f>+[1]RESTAURACION!U19</f>
        <v>4650000</v>
      </c>
      <c r="K17" s="14">
        <f>+[1]RESTAURACION!V19</f>
        <v>4650000</v>
      </c>
      <c r="L17" s="14">
        <f>+[1]RESTAURACION!W19</f>
        <v>2800000</v>
      </c>
      <c r="M17" s="14">
        <f>+[1]RESTAURACION!X19</f>
        <v>0</v>
      </c>
      <c r="N17" s="15">
        <f>SUM(B17:M17)</f>
        <v>126600000</v>
      </c>
    </row>
    <row r="18" spans="1:14" x14ac:dyDescent="0.2">
      <c r="A18" s="69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15"/>
    </row>
    <row r="19" spans="1:14" ht="11.25" customHeight="1" x14ac:dyDescent="0.2">
      <c r="A19" s="69" t="s">
        <v>23</v>
      </c>
      <c r="B19" s="14">
        <f>+[1]ADMINISTRACION!M226</f>
        <v>96664469.013333306</v>
      </c>
      <c r="C19" s="14">
        <f>+[1]ADMINISTRACION!N226</f>
        <v>149337000</v>
      </c>
      <c r="D19" s="14">
        <f>+[1]ADMINISTRACION!O226</f>
        <v>136299000</v>
      </c>
      <c r="E19" s="14">
        <f>+[1]ADMINISTRACION!P226</f>
        <v>223361513</v>
      </c>
      <c r="F19" s="14">
        <f>+[1]ADMINISTRACION!Q226</f>
        <v>216824000</v>
      </c>
      <c r="G19" s="14">
        <f>+[1]ADMINISTRACION!R226</f>
        <v>216957777</v>
      </c>
      <c r="H19" s="14">
        <f>+[1]ADMINISTRACION!S226</f>
        <v>195697000</v>
      </c>
      <c r="I19" s="14">
        <f>+[1]ADMINISTRACION!T226</f>
        <v>216040165</v>
      </c>
      <c r="J19" s="14">
        <f>+[1]ADMINISTRACION!U226</f>
        <v>169700375</v>
      </c>
      <c r="K19" s="14">
        <f>+[1]ADMINISTRACION!V226</f>
        <v>178805000</v>
      </c>
      <c r="L19" s="14">
        <f>+[1]ADMINISTRACION!W226</f>
        <v>118374168</v>
      </c>
      <c r="M19" s="14">
        <f>+[1]ADMINISTRACION!X226</f>
        <v>38786603</v>
      </c>
      <c r="N19" s="15">
        <f>SUM(B19:M19)</f>
        <v>1956847070.0133333</v>
      </c>
    </row>
    <row r="20" spans="1:14" ht="11.25" customHeight="1" x14ac:dyDescent="0.2">
      <c r="A20" s="69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</row>
    <row r="21" spans="1:14" ht="11.25" customHeight="1" x14ac:dyDescent="0.2">
      <c r="A21" s="70" t="s">
        <v>24</v>
      </c>
      <c r="B21" s="21">
        <f>SUM(B17:B20)</f>
        <v>98180585.013333306</v>
      </c>
      <c r="C21" s="21">
        <f t="shared" ref="C21:K21" si="1">SUM(C17:C20)</f>
        <v>154437000</v>
      </c>
      <c r="D21" s="21">
        <f t="shared" si="1"/>
        <v>140692884</v>
      </c>
      <c r="E21" s="21">
        <f t="shared" si="1"/>
        <v>230011513</v>
      </c>
      <c r="F21" s="21">
        <f t="shared" si="1"/>
        <v>279984000</v>
      </c>
      <c r="G21" s="21">
        <f t="shared" si="1"/>
        <v>230477777</v>
      </c>
      <c r="H21" s="21">
        <f t="shared" si="1"/>
        <v>211207000</v>
      </c>
      <c r="I21" s="21">
        <f t="shared" si="1"/>
        <v>220690165</v>
      </c>
      <c r="J21" s="21">
        <f t="shared" si="1"/>
        <v>174350375</v>
      </c>
      <c r="K21" s="21">
        <f t="shared" si="1"/>
        <v>183455000</v>
      </c>
      <c r="L21" s="21">
        <f>SUM(L17:L20)</f>
        <v>121174168</v>
      </c>
      <c r="M21" s="21">
        <f>SUM(M17:M20)</f>
        <v>38786603</v>
      </c>
      <c r="N21" s="22">
        <f>SUM(N17:N19)</f>
        <v>2083447070.0133333</v>
      </c>
    </row>
    <row r="22" spans="1:14" x14ac:dyDescent="0.2">
      <c r="A22" s="69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/>
    </row>
    <row r="23" spans="1:14" ht="11.25" customHeight="1" x14ac:dyDescent="0.2">
      <c r="A23" s="70" t="s">
        <v>25</v>
      </c>
      <c r="B23" s="21">
        <f>+[1]FONAM!M109</f>
        <v>24817693.000000004</v>
      </c>
      <c r="C23" s="21">
        <f>+[1]FONAM!N109</f>
        <v>115658460.99666667</v>
      </c>
      <c r="D23" s="21">
        <f>[1]FONAM!$O$109</f>
        <v>96918200</v>
      </c>
      <c r="E23" s="21">
        <f>[1]FONAM!$P$109</f>
        <v>99718200</v>
      </c>
      <c r="F23" s="21">
        <f>[1]FONAM!$Q$109</f>
        <v>138218200</v>
      </c>
      <c r="G23" s="21">
        <f>[1]FONAM!$R$109</f>
        <v>117411323</v>
      </c>
      <c r="H23" s="21">
        <f>[1]FONAM!$S$109</f>
        <v>107148800</v>
      </c>
      <c r="I23" s="21">
        <f>[1]FONAM!$T$109</f>
        <v>254848800</v>
      </c>
      <c r="J23" s="21">
        <f>[1]FONAM!$U$109</f>
        <v>117548800</v>
      </c>
      <c r="K23" s="21">
        <f>[1]FONAM!$V$109</f>
        <v>102548800</v>
      </c>
      <c r="L23" s="21">
        <f>[1]FONAM!$W$109</f>
        <v>96352133</v>
      </c>
      <c r="M23" s="21">
        <f>[1]FONAM!$X$109</f>
        <v>22542507</v>
      </c>
      <c r="N23" s="22">
        <f>SUM(B23:M23)</f>
        <v>1293731916.9966667</v>
      </c>
    </row>
    <row r="24" spans="1:14" s="73" customFormat="1" ht="13.5" thickBot="1" x14ac:dyDescent="0.25">
      <c r="A24" s="71"/>
      <c r="B24" s="72"/>
      <c r="C24" s="72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9"/>
    </row>
    <row r="26" spans="1:14" x14ac:dyDescent="0.2">
      <c r="B26" s="122"/>
      <c r="E26" s="74"/>
      <c r="N26" s="122"/>
    </row>
    <row r="27" spans="1:14" x14ac:dyDescent="0.2">
      <c r="B27" s="122"/>
      <c r="E27" s="74"/>
    </row>
    <row r="28" spans="1:14" x14ac:dyDescent="0.2">
      <c r="B28" s="122"/>
    </row>
    <row r="29" spans="1:14" x14ac:dyDescent="0.2">
      <c r="B29" s="122"/>
    </row>
    <row r="30" spans="1:14" x14ac:dyDescent="0.2">
      <c r="A30" s="57" t="s">
        <v>33</v>
      </c>
      <c r="B30" s="122"/>
      <c r="C30" s="122"/>
    </row>
    <row r="31" spans="1:14" x14ac:dyDescent="0.2">
      <c r="A31" s="57" t="s">
        <v>34</v>
      </c>
      <c r="B31" s="122"/>
      <c r="C31" s="122"/>
    </row>
    <row r="32" spans="1:14" x14ac:dyDescent="0.2">
      <c r="A32" s="57" t="s">
        <v>35</v>
      </c>
      <c r="B32" s="122"/>
      <c r="C32" s="122"/>
    </row>
    <row r="33" spans="1:3" x14ac:dyDescent="0.2">
      <c r="A33" s="57" t="s">
        <v>36</v>
      </c>
      <c r="B33" s="122"/>
      <c r="C33" s="122"/>
    </row>
    <row r="34" spans="1:3" x14ac:dyDescent="0.2">
      <c r="B34" s="122"/>
    </row>
    <row r="35" spans="1:3" x14ac:dyDescent="0.2">
      <c r="B35" s="122"/>
    </row>
    <row r="36" spans="1:3" x14ac:dyDescent="0.2">
      <c r="B36" s="122"/>
    </row>
    <row r="37" spans="1:3" x14ac:dyDescent="0.2">
      <c r="B37" s="122"/>
    </row>
    <row r="38" spans="1:3" x14ac:dyDescent="0.2">
      <c r="B38" s="122"/>
    </row>
    <row r="39" spans="1:3" x14ac:dyDescent="0.2">
      <c r="B39" s="122"/>
    </row>
    <row r="40" spans="1:3" x14ac:dyDescent="0.2">
      <c r="B40" s="122"/>
    </row>
    <row r="41" spans="1:3" x14ac:dyDescent="0.2">
      <c r="B41" s="122"/>
    </row>
    <row r="42" spans="1:3" x14ac:dyDescent="0.2">
      <c r="B42" s="122"/>
    </row>
    <row r="43" spans="1:3" x14ac:dyDescent="0.2">
      <c r="B43" s="122"/>
    </row>
    <row r="44" spans="1:3" x14ac:dyDescent="0.2">
      <c r="B44" s="122"/>
    </row>
    <row r="45" spans="1:3" x14ac:dyDescent="0.2">
      <c r="B45" s="122"/>
    </row>
    <row r="46" spans="1:3" x14ac:dyDescent="0.2">
      <c r="B46" s="122"/>
    </row>
    <row r="47" spans="1:3" x14ac:dyDescent="0.2">
      <c r="B47" s="122"/>
    </row>
    <row r="48" spans="1:3" x14ac:dyDescent="0.2">
      <c r="B48" s="122"/>
    </row>
  </sheetData>
  <mergeCells count="7">
    <mergeCell ref="A8:A10"/>
    <mergeCell ref="D8:N9"/>
    <mergeCell ref="A2:N2"/>
    <mergeCell ref="A3:N3"/>
    <mergeCell ref="A4:N4"/>
    <mergeCell ref="A5:N5"/>
    <mergeCell ref="A6:N6"/>
  </mergeCells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E1" workbookViewId="0">
      <selection activeCell="H28" sqref="H28"/>
    </sheetView>
  </sheetViews>
  <sheetFormatPr baseColWidth="10" defaultRowHeight="12.75" x14ac:dyDescent="0.2"/>
  <cols>
    <col min="1" max="3" width="27.7109375" style="3" customWidth="1"/>
    <col min="4" max="4" width="22.85546875" style="3" customWidth="1"/>
    <col min="5" max="5" width="14.85546875" style="3" bestFit="1" customWidth="1"/>
    <col min="6" max="6" width="16.5703125" style="3" customWidth="1"/>
    <col min="7" max="7" width="15.5703125" style="3" customWidth="1"/>
    <col min="8" max="9" width="15" style="3" customWidth="1"/>
    <col min="10" max="10" width="17.28515625" style="3" customWidth="1"/>
    <col min="11" max="11" width="14.5703125" style="3" customWidth="1"/>
    <col min="12" max="12" width="15.7109375" style="51" customWidth="1"/>
    <col min="13" max="13" width="17" style="3" customWidth="1"/>
    <col min="14" max="14" width="17.7109375" style="3" customWidth="1"/>
    <col min="15" max="16384" width="11.42578125" style="3"/>
  </cols>
  <sheetData>
    <row r="1" spans="1:14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3"/>
      <c r="M1" s="2"/>
      <c r="N1" s="2"/>
    </row>
    <row r="2" spans="1:14" x14ac:dyDescent="0.2">
      <c r="A2" s="145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x14ac:dyDescent="0.2">
      <c r="A3" s="145" t="s">
        <v>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x14ac:dyDescent="0.2">
      <c r="A4" s="145" t="s">
        <v>27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x14ac:dyDescent="0.2">
      <c r="A5" s="147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1:14" x14ac:dyDescent="0.2">
      <c r="A6" s="145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1:14" ht="13.5" thickBot="1" x14ac:dyDescent="0.25">
      <c r="A7" s="4" t="s">
        <v>3</v>
      </c>
      <c r="B7" s="5"/>
      <c r="C7" s="5"/>
      <c r="D7" s="5"/>
      <c r="E7" s="6"/>
      <c r="F7" s="6"/>
      <c r="G7" s="6"/>
      <c r="H7" s="6"/>
      <c r="I7" s="6"/>
      <c r="J7" s="6"/>
      <c r="K7" s="6"/>
      <c r="L7" s="34"/>
      <c r="M7" s="6"/>
      <c r="N7" s="6"/>
    </row>
    <row r="8" spans="1:14" s="8" customFormat="1" ht="4.5" customHeight="1" x14ac:dyDescent="0.2">
      <c r="A8" s="136" t="s">
        <v>4</v>
      </c>
      <c r="B8" s="7"/>
      <c r="C8" s="7"/>
      <c r="D8" s="139" t="s">
        <v>5</v>
      </c>
      <c r="E8" s="140"/>
      <c r="F8" s="140"/>
      <c r="G8" s="140"/>
      <c r="H8" s="140"/>
      <c r="I8" s="140"/>
      <c r="J8" s="140"/>
      <c r="K8" s="140"/>
      <c r="L8" s="140"/>
      <c r="M8" s="140"/>
      <c r="N8" s="141"/>
    </row>
    <row r="9" spans="1:14" s="8" customFormat="1" x14ac:dyDescent="0.2">
      <c r="A9" s="137"/>
      <c r="B9" s="9"/>
      <c r="C9" s="9"/>
      <c r="D9" s="142"/>
      <c r="E9" s="143"/>
      <c r="F9" s="143"/>
      <c r="G9" s="143"/>
      <c r="H9" s="143"/>
      <c r="I9" s="143"/>
      <c r="J9" s="143"/>
      <c r="K9" s="143"/>
      <c r="L9" s="143"/>
      <c r="M9" s="143"/>
      <c r="N9" s="144"/>
    </row>
    <row r="10" spans="1:14" s="8" customFormat="1" x14ac:dyDescent="0.2">
      <c r="A10" s="138"/>
      <c r="B10" s="10" t="s">
        <v>6</v>
      </c>
      <c r="C10" s="10" t="s">
        <v>7</v>
      </c>
      <c r="D10" s="10" t="s">
        <v>8</v>
      </c>
      <c r="E10" s="11" t="s">
        <v>9</v>
      </c>
      <c r="F10" s="11" t="s">
        <v>10</v>
      </c>
      <c r="G10" s="10" t="s">
        <v>11</v>
      </c>
      <c r="H10" s="10" t="s">
        <v>12</v>
      </c>
      <c r="I10" s="10" t="s">
        <v>13</v>
      </c>
      <c r="J10" s="10" t="s">
        <v>14</v>
      </c>
      <c r="K10" s="11" t="s">
        <v>15</v>
      </c>
      <c r="L10" s="35" t="s">
        <v>16</v>
      </c>
      <c r="M10" s="10" t="s">
        <v>17</v>
      </c>
      <c r="N10" s="12" t="s">
        <v>18</v>
      </c>
    </row>
    <row r="11" spans="1:14" s="39" customFormat="1" x14ac:dyDescent="0.2">
      <c r="A11" s="36" t="s">
        <v>19</v>
      </c>
      <c r="B11" s="37">
        <f>SUM('[2]GASTOS PERSONAL'!M32)</f>
        <v>175119707</v>
      </c>
      <c r="C11" s="37">
        <f>SUM('[2]GASTOS PERSONAL'!N32)</f>
        <v>162093682</v>
      </c>
      <c r="D11" s="37">
        <f>SUM('[2]GASTOS PERSONAL'!O32)</f>
        <v>157679576</v>
      </c>
      <c r="E11" s="37">
        <f>SUM('[2]GASTOS PERSONAL'!P32)</f>
        <v>165701596.59999996</v>
      </c>
      <c r="F11" s="37">
        <f>SUM('[2]GASTOS PERSONAL'!Q32)</f>
        <v>169474323</v>
      </c>
      <c r="G11" s="37">
        <f>SUM('[2]GASTOS PERSONAL'!R32)</f>
        <v>235286743</v>
      </c>
      <c r="H11" s="37">
        <f>SUM('[2]GASTOS PERSONAL'!S32)</f>
        <v>170816168</v>
      </c>
      <c r="I11" s="37">
        <f>SUM('[2]GASTOS PERSONAL'!T32)</f>
        <v>164658784</v>
      </c>
      <c r="J11" s="37">
        <f>SUM('[2]GASTOS PERSONAL'!U32)</f>
        <v>156680504</v>
      </c>
      <c r="K11" s="37">
        <f>SUM('[2]GASTOS PERSONAL'!V32)</f>
        <v>166491559</v>
      </c>
      <c r="L11" s="37">
        <f>SUM('[2]GASTOS PERSONAL'!W32)</f>
        <v>161725489</v>
      </c>
      <c r="M11" s="37">
        <f>SUM('[2]GASTOS PERSONAL'!X32)</f>
        <v>647271867.17499983</v>
      </c>
      <c r="N11" s="38">
        <f>SUM(B11:M11)</f>
        <v>2532999998.7749996</v>
      </c>
    </row>
    <row r="12" spans="1:14" x14ac:dyDescent="0.2">
      <c r="A12" s="16"/>
      <c r="B12" s="17"/>
      <c r="C12" s="17"/>
      <c r="D12" s="17"/>
      <c r="E12" s="18"/>
      <c r="F12" s="18"/>
      <c r="G12" s="17"/>
      <c r="H12" s="17"/>
      <c r="I12" s="17"/>
      <c r="J12" s="17"/>
      <c r="K12" s="18"/>
      <c r="L12" s="40"/>
      <c r="M12" s="17"/>
      <c r="N12" s="41"/>
    </row>
    <row r="13" spans="1:14" s="39" customFormat="1" x14ac:dyDescent="0.2">
      <c r="A13" s="36" t="s">
        <v>20</v>
      </c>
      <c r="B13" s="37">
        <f>SUM('[2]GASTOS GENERALES'!M44)</f>
        <v>6000000</v>
      </c>
      <c r="C13" s="37">
        <f>SUM('[2]GASTOS GENERALES'!N44)</f>
        <v>20000000</v>
      </c>
      <c r="D13" s="37">
        <f>SUM('[2]GASTOS GENERALES'!O44)</f>
        <v>71832054</v>
      </c>
      <c r="E13" s="37">
        <f>SUM('[2]GASTOS GENERALES'!P44)</f>
        <v>25090286</v>
      </c>
      <c r="F13" s="37">
        <f>SUM('[2]GASTOS GENERALES'!Q44)</f>
        <v>22590286</v>
      </c>
      <c r="G13" s="37">
        <f>SUM('[2]GASTOS GENERALES'!R44)</f>
        <v>24430286</v>
      </c>
      <c r="H13" s="37">
        <f>SUM('[2]GASTOS GENERALES'!S44)</f>
        <v>24890726</v>
      </c>
      <c r="I13" s="37">
        <f>SUM('[2]GASTOS GENERALES'!T44)</f>
        <v>21363866</v>
      </c>
      <c r="J13" s="37">
        <f>SUM('[2]GASTOS GENERALES'!U44)</f>
        <v>21363866</v>
      </c>
      <c r="K13" s="37">
        <f>SUM('[2]GASTOS GENERALES'!V44)</f>
        <v>36373866</v>
      </c>
      <c r="L13" s="37">
        <f>SUM('[2]GASTOS GENERALES'!W44)</f>
        <v>20323535</v>
      </c>
      <c r="M13" s="37">
        <f>SUM('[2]GASTOS GENERALES'!X44)</f>
        <v>20963894</v>
      </c>
      <c r="N13" s="38">
        <f>SUM('[2]GASTOS GENERALES'!Y44)</f>
        <v>315222665</v>
      </c>
    </row>
    <row r="14" spans="1:14" ht="11.25" customHeight="1" x14ac:dyDescent="0.2">
      <c r="A14" s="19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40"/>
      <c r="M14" s="14"/>
      <c r="N14" s="41"/>
    </row>
    <row r="15" spans="1:14" ht="11.25" customHeight="1" x14ac:dyDescent="0.2">
      <c r="A15" s="20" t="s">
        <v>21</v>
      </c>
      <c r="B15" s="21">
        <f t="shared" ref="B15:M15" si="0">SUM(B11:B14)</f>
        <v>181119707</v>
      </c>
      <c r="C15" s="21">
        <f t="shared" si="0"/>
        <v>182093682</v>
      </c>
      <c r="D15" s="21">
        <f t="shared" si="0"/>
        <v>229511630</v>
      </c>
      <c r="E15" s="21">
        <f t="shared" si="0"/>
        <v>190791882.59999996</v>
      </c>
      <c r="F15" s="21">
        <f t="shared" si="0"/>
        <v>192064609</v>
      </c>
      <c r="G15" s="21">
        <f t="shared" si="0"/>
        <v>259717029</v>
      </c>
      <c r="H15" s="21">
        <f t="shared" si="0"/>
        <v>195706894</v>
      </c>
      <c r="I15" s="21">
        <f t="shared" si="0"/>
        <v>186022650</v>
      </c>
      <c r="J15" s="21">
        <f t="shared" si="0"/>
        <v>178044370</v>
      </c>
      <c r="K15" s="21">
        <f t="shared" si="0"/>
        <v>202865425</v>
      </c>
      <c r="L15" s="42">
        <f t="shared" si="0"/>
        <v>182049024</v>
      </c>
      <c r="M15" s="21">
        <f t="shared" si="0"/>
        <v>668235761.17499983</v>
      </c>
      <c r="N15" s="43">
        <f>SUM(N11:N13)</f>
        <v>2848222663.7749996</v>
      </c>
    </row>
    <row r="16" spans="1:14" ht="11.25" customHeight="1" x14ac:dyDescent="0.2">
      <c r="A16" s="19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40"/>
      <c r="M16" s="14"/>
      <c r="N16" s="41"/>
    </row>
    <row r="17" spans="1:16" ht="11.25" customHeight="1" x14ac:dyDescent="0.2">
      <c r="A17" s="19" t="s">
        <v>22</v>
      </c>
      <c r="B17" s="14">
        <f>+[2]RESTAURACION!M250</f>
        <v>0</v>
      </c>
      <c r="C17" s="14">
        <f>+[2]RESTAURACION!N250</f>
        <v>0</v>
      </c>
      <c r="D17" s="14">
        <f>+[2]RESTAURACION!O250</f>
        <v>0</v>
      </c>
      <c r="E17" s="14">
        <f>+[2]RESTAURACION!P250</f>
        <v>0</v>
      </c>
      <c r="F17" s="14">
        <f>+[2]RESTAURACION!Q250</f>
        <v>0</v>
      </c>
      <c r="G17" s="14">
        <f>+[2]RESTAURACION!R250</f>
        <v>0</v>
      </c>
      <c r="H17" s="14">
        <f>+[2]RESTAURACION!S250</f>
        <v>0</v>
      </c>
      <c r="I17" s="14">
        <f>+[2]RESTAURACION!T250</f>
        <v>0</v>
      </c>
      <c r="J17" s="14">
        <f>+[2]RESTAURACION!U250</f>
        <v>0</v>
      </c>
      <c r="K17" s="14">
        <f>+[2]RESTAURACION!V250</f>
        <v>0</v>
      </c>
      <c r="L17" s="40">
        <f>+[2]RESTAURACION!W250</f>
        <v>0</v>
      </c>
      <c r="M17" s="14">
        <f>+[2]RESTAURACION!X250</f>
        <v>0</v>
      </c>
      <c r="N17" s="41">
        <f>SUM(D17:M17)</f>
        <v>0</v>
      </c>
    </row>
    <row r="18" spans="1:16" x14ac:dyDescent="0.2">
      <c r="A18" s="19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5"/>
      <c r="M18" s="44"/>
      <c r="N18" s="46"/>
      <c r="O18" s="47"/>
    </row>
    <row r="19" spans="1:16" s="39" customFormat="1" x14ac:dyDescent="0.2">
      <c r="A19" s="36" t="s">
        <v>23</v>
      </c>
      <c r="B19" s="37">
        <f>SUM([2]ADMINISTRACION!M454)</f>
        <v>99384653.666666687</v>
      </c>
      <c r="C19" s="37">
        <f>SUM([2]ADMINISTRACION!N454)</f>
        <v>216987316</v>
      </c>
      <c r="D19" s="37">
        <f>SUM([2]ADMINISTRACION!O454)</f>
        <v>245024032</v>
      </c>
      <c r="E19" s="37">
        <f>SUM([2]ADMINISTRACION!P454)</f>
        <v>323579003</v>
      </c>
      <c r="F19" s="37">
        <f>SUM([2]ADMINISTRACION!Q454)</f>
        <v>610271394.33000004</v>
      </c>
      <c r="G19" s="37">
        <f>SUM([2]ADMINISTRACION!R454)</f>
        <v>467172016</v>
      </c>
      <c r="H19" s="37">
        <f>SUM([2]ADMINISTRACION!S454)</f>
        <v>427652052.33000004</v>
      </c>
      <c r="I19" s="37">
        <f>SUM([2]ADMINISTRACION!T454)</f>
        <v>348694545.65999997</v>
      </c>
      <c r="J19" s="37">
        <f>SUM([2]ADMINISTRACION!U454)</f>
        <v>257703023.33666664</v>
      </c>
      <c r="K19" s="37">
        <f>SUM([2]ADMINISTRACION!V454)</f>
        <v>254496381.66</v>
      </c>
      <c r="L19" s="37">
        <f>SUM([2]ADMINISTRACION!W454)</f>
        <v>171906838.31666669</v>
      </c>
      <c r="M19" s="37">
        <f>SUM([2]ADMINISTRACION!X454)</f>
        <v>49588143.670000002</v>
      </c>
      <c r="N19" s="38">
        <f>SUM([2]ADMINISTRACION!Y454)</f>
        <v>3472459399.9700007</v>
      </c>
    </row>
    <row r="20" spans="1:16" ht="11.25" customHeight="1" x14ac:dyDescent="0.2">
      <c r="A20" s="19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48"/>
      <c r="M20" s="24"/>
      <c r="N20" s="49"/>
    </row>
    <row r="21" spans="1:16" ht="11.25" customHeight="1" x14ac:dyDescent="0.2">
      <c r="A21" s="20" t="s">
        <v>24</v>
      </c>
      <c r="B21" s="21">
        <f>SUM(B17:B20)</f>
        <v>99384653.666666687</v>
      </c>
      <c r="C21" s="21">
        <f t="shared" ref="C21:M21" si="1">SUM(C17:C20)</f>
        <v>216987316</v>
      </c>
      <c r="D21" s="21">
        <f t="shared" si="1"/>
        <v>245024032</v>
      </c>
      <c r="E21" s="21">
        <f t="shared" si="1"/>
        <v>323579003</v>
      </c>
      <c r="F21" s="21">
        <f t="shared" si="1"/>
        <v>610271394.33000004</v>
      </c>
      <c r="G21" s="21">
        <f t="shared" si="1"/>
        <v>467172016</v>
      </c>
      <c r="H21" s="21">
        <f t="shared" si="1"/>
        <v>427652052.33000004</v>
      </c>
      <c r="I21" s="21">
        <f t="shared" si="1"/>
        <v>348694545.65999997</v>
      </c>
      <c r="J21" s="21">
        <f t="shared" si="1"/>
        <v>257703023.33666664</v>
      </c>
      <c r="K21" s="21">
        <f t="shared" si="1"/>
        <v>254496381.66</v>
      </c>
      <c r="L21" s="42">
        <f t="shared" si="1"/>
        <v>171906838.31666669</v>
      </c>
      <c r="M21" s="21">
        <f t="shared" si="1"/>
        <v>49588143.670000002</v>
      </c>
      <c r="N21" s="43">
        <f>SUM(N16:N19)</f>
        <v>3472459399.9700007</v>
      </c>
    </row>
    <row r="22" spans="1:16" x14ac:dyDescent="0.2">
      <c r="A22" s="19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48"/>
      <c r="M22" s="24"/>
      <c r="N22" s="49"/>
    </row>
    <row r="23" spans="1:16" ht="11.25" customHeight="1" x14ac:dyDescent="0.2">
      <c r="A23" s="20" t="s">
        <v>25</v>
      </c>
      <c r="B23" s="21">
        <f>+[2]FONAM!M147</f>
        <v>0</v>
      </c>
      <c r="C23" s="21">
        <f>+[2]FONAM!N147</f>
        <v>0</v>
      </c>
      <c r="D23" s="21">
        <f>[2]FONAM!$O$147</f>
        <v>325600</v>
      </c>
      <c r="E23" s="21">
        <f>[2]FONAM!$P$147</f>
        <v>0</v>
      </c>
      <c r="F23" s="21">
        <f>[2]FONAM!$Q$147</f>
        <v>0</v>
      </c>
      <c r="G23" s="21">
        <f>[2]FONAM!$R$147</f>
        <v>0</v>
      </c>
      <c r="H23" s="21">
        <f>[2]FONAM!$S$147</f>
        <v>0</v>
      </c>
      <c r="I23" s="21">
        <f>[2]FONAM!$T$147</f>
        <v>0</v>
      </c>
      <c r="J23" s="21">
        <f>[2]FONAM!$U$147</f>
        <v>0</v>
      </c>
      <c r="K23" s="21">
        <f>[2]FONAM!$V$147</f>
        <v>0</v>
      </c>
      <c r="L23" s="42">
        <f>[2]FONAM!$W$147</f>
        <v>0</v>
      </c>
      <c r="M23" s="21">
        <f>[2]FONAM!$X$147</f>
        <v>0</v>
      </c>
      <c r="N23" s="43">
        <f>SUM(D23:M23)</f>
        <v>325600</v>
      </c>
    </row>
    <row r="24" spans="1:16" s="30" customFormat="1" ht="13.5" thickBot="1" x14ac:dyDescent="0.25">
      <c r="A24" s="26"/>
      <c r="B24" s="27"/>
      <c r="C24" s="27"/>
      <c r="D24" s="28"/>
      <c r="E24" s="28"/>
      <c r="F24" s="28"/>
      <c r="G24" s="28"/>
      <c r="H24" s="28"/>
      <c r="I24" s="28"/>
      <c r="J24" s="28"/>
      <c r="K24" s="28"/>
      <c r="L24" s="50"/>
      <c r="M24" s="28"/>
      <c r="N24" s="29"/>
    </row>
    <row r="26" spans="1:16" x14ac:dyDescent="0.2">
      <c r="E26" s="32"/>
    </row>
    <row r="27" spans="1:16" x14ac:dyDescent="0.2">
      <c r="E27" s="32"/>
    </row>
    <row r="28" spans="1:16" x14ac:dyDescent="0.2">
      <c r="P28" s="3" t="s">
        <v>28</v>
      </c>
    </row>
  </sheetData>
  <mergeCells count="7">
    <mergeCell ref="A8:A10"/>
    <mergeCell ref="D8:N9"/>
    <mergeCell ref="A2:N2"/>
    <mergeCell ref="A3:N3"/>
    <mergeCell ref="A4:N4"/>
    <mergeCell ref="A5:N5"/>
    <mergeCell ref="A6:N6"/>
  </mergeCells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D1" workbookViewId="0">
      <selection activeCell="H27" sqref="H27"/>
    </sheetView>
  </sheetViews>
  <sheetFormatPr baseColWidth="10" defaultRowHeight="12.75" x14ac:dyDescent="0.2"/>
  <cols>
    <col min="1" max="3" width="27.7109375" style="3" customWidth="1"/>
    <col min="4" max="4" width="22.85546875" style="3" customWidth="1"/>
    <col min="5" max="5" width="14.85546875" style="3" bestFit="1" customWidth="1"/>
    <col min="6" max="6" width="16.5703125" style="3" customWidth="1"/>
    <col min="7" max="7" width="15.5703125" style="3" customWidth="1"/>
    <col min="8" max="9" width="15" style="3" customWidth="1"/>
    <col min="10" max="10" width="17.28515625" style="3" customWidth="1"/>
    <col min="11" max="11" width="14.5703125" style="3" customWidth="1"/>
    <col min="12" max="12" width="15.7109375" style="3" customWidth="1"/>
    <col min="13" max="13" width="15" style="3" customWidth="1"/>
    <col min="14" max="14" width="17.7109375" style="3" customWidth="1"/>
    <col min="15" max="256" width="11.42578125" style="3"/>
    <col min="257" max="259" width="27.7109375" style="3" customWidth="1"/>
    <col min="260" max="260" width="22.85546875" style="3" customWidth="1"/>
    <col min="261" max="261" width="14.85546875" style="3" bestFit="1" customWidth="1"/>
    <col min="262" max="262" width="16.5703125" style="3" customWidth="1"/>
    <col min="263" max="263" width="15.5703125" style="3" customWidth="1"/>
    <col min="264" max="265" width="15" style="3" customWidth="1"/>
    <col min="266" max="266" width="17.28515625" style="3" customWidth="1"/>
    <col min="267" max="267" width="14.5703125" style="3" customWidth="1"/>
    <col min="268" max="268" width="15.7109375" style="3" customWidth="1"/>
    <col min="269" max="269" width="15" style="3" customWidth="1"/>
    <col min="270" max="270" width="17.7109375" style="3" customWidth="1"/>
    <col min="271" max="512" width="11.42578125" style="3"/>
    <col min="513" max="515" width="27.7109375" style="3" customWidth="1"/>
    <col min="516" max="516" width="22.85546875" style="3" customWidth="1"/>
    <col min="517" max="517" width="14.85546875" style="3" bestFit="1" customWidth="1"/>
    <col min="518" max="518" width="16.5703125" style="3" customWidth="1"/>
    <col min="519" max="519" width="15.5703125" style="3" customWidth="1"/>
    <col min="520" max="521" width="15" style="3" customWidth="1"/>
    <col min="522" max="522" width="17.28515625" style="3" customWidth="1"/>
    <col min="523" max="523" width="14.5703125" style="3" customWidth="1"/>
    <col min="524" max="524" width="15.7109375" style="3" customWidth="1"/>
    <col min="525" max="525" width="15" style="3" customWidth="1"/>
    <col min="526" max="526" width="17.7109375" style="3" customWidth="1"/>
    <col min="527" max="768" width="11.42578125" style="3"/>
    <col min="769" max="771" width="27.7109375" style="3" customWidth="1"/>
    <col min="772" max="772" width="22.85546875" style="3" customWidth="1"/>
    <col min="773" max="773" width="14.85546875" style="3" bestFit="1" customWidth="1"/>
    <col min="774" max="774" width="16.5703125" style="3" customWidth="1"/>
    <col min="775" max="775" width="15.5703125" style="3" customWidth="1"/>
    <col min="776" max="777" width="15" style="3" customWidth="1"/>
    <col min="778" max="778" width="17.28515625" style="3" customWidth="1"/>
    <col min="779" max="779" width="14.5703125" style="3" customWidth="1"/>
    <col min="780" max="780" width="15.7109375" style="3" customWidth="1"/>
    <col min="781" max="781" width="15" style="3" customWidth="1"/>
    <col min="782" max="782" width="17.7109375" style="3" customWidth="1"/>
    <col min="783" max="1024" width="11.42578125" style="3"/>
    <col min="1025" max="1027" width="27.7109375" style="3" customWidth="1"/>
    <col min="1028" max="1028" width="22.85546875" style="3" customWidth="1"/>
    <col min="1029" max="1029" width="14.85546875" style="3" bestFit="1" customWidth="1"/>
    <col min="1030" max="1030" width="16.5703125" style="3" customWidth="1"/>
    <col min="1031" max="1031" width="15.5703125" style="3" customWidth="1"/>
    <col min="1032" max="1033" width="15" style="3" customWidth="1"/>
    <col min="1034" max="1034" width="17.28515625" style="3" customWidth="1"/>
    <col min="1035" max="1035" width="14.5703125" style="3" customWidth="1"/>
    <col min="1036" max="1036" width="15.7109375" style="3" customWidth="1"/>
    <col min="1037" max="1037" width="15" style="3" customWidth="1"/>
    <col min="1038" max="1038" width="17.7109375" style="3" customWidth="1"/>
    <col min="1039" max="1280" width="11.42578125" style="3"/>
    <col min="1281" max="1283" width="27.7109375" style="3" customWidth="1"/>
    <col min="1284" max="1284" width="22.85546875" style="3" customWidth="1"/>
    <col min="1285" max="1285" width="14.85546875" style="3" bestFit="1" customWidth="1"/>
    <col min="1286" max="1286" width="16.5703125" style="3" customWidth="1"/>
    <col min="1287" max="1287" width="15.5703125" style="3" customWidth="1"/>
    <col min="1288" max="1289" width="15" style="3" customWidth="1"/>
    <col min="1290" max="1290" width="17.28515625" style="3" customWidth="1"/>
    <col min="1291" max="1291" width="14.5703125" style="3" customWidth="1"/>
    <col min="1292" max="1292" width="15.7109375" style="3" customWidth="1"/>
    <col min="1293" max="1293" width="15" style="3" customWidth="1"/>
    <col min="1294" max="1294" width="17.7109375" style="3" customWidth="1"/>
    <col min="1295" max="1536" width="11.42578125" style="3"/>
    <col min="1537" max="1539" width="27.7109375" style="3" customWidth="1"/>
    <col min="1540" max="1540" width="22.85546875" style="3" customWidth="1"/>
    <col min="1541" max="1541" width="14.85546875" style="3" bestFit="1" customWidth="1"/>
    <col min="1542" max="1542" width="16.5703125" style="3" customWidth="1"/>
    <col min="1543" max="1543" width="15.5703125" style="3" customWidth="1"/>
    <col min="1544" max="1545" width="15" style="3" customWidth="1"/>
    <col min="1546" max="1546" width="17.28515625" style="3" customWidth="1"/>
    <col min="1547" max="1547" width="14.5703125" style="3" customWidth="1"/>
    <col min="1548" max="1548" width="15.7109375" style="3" customWidth="1"/>
    <col min="1549" max="1549" width="15" style="3" customWidth="1"/>
    <col min="1550" max="1550" width="17.7109375" style="3" customWidth="1"/>
    <col min="1551" max="1792" width="11.42578125" style="3"/>
    <col min="1793" max="1795" width="27.7109375" style="3" customWidth="1"/>
    <col min="1796" max="1796" width="22.85546875" style="3" customWidth="1"/>
    <col min="1797" max="1797" width="14.85546875" style="3" bestFit="1" customWidth="1"/>
    <col min="1798" max="1798" width="16.5703125" style="3" customWidth="1"/>
    <col min="1799" max="1799" width="15.5703125" style="3" customWidth="1"/>
    <col min="1800" max="1801" width="15" style="3" customWidth="1"/>
    <col min="1802" max="1802" width="17.28515625" style="3" customWidth="1"/>
    <col min="1803" max="1803" width="14.5703125" style="3" customWidth="1"/>
    <col min="1804" max="1804" width="15.7109375" style="3" customWidth="1"/>
    <col min="1805" max="1805" width="15" style="3" customWidth="1"/>
    <col min="1806" max="1806" width="17.7109375" style="3" customWidth="1"/>
    <col min="1807" max="2048" width="11.42578125" style="3"/>
    <col min="2049" max="2051" width="27.7109375" style="3" customWidth="1"/>
    <col min="2052" max="2052" width="22.85546875" style="3" customWidth="1"/>
    <col min="2053" max="2053" width="14.85546875" style="3" bestFit="1" customWidth="1"/>
    <col min="2054" max="2054" width="16.5703125" style="3" customWidth="1"/>
    <col min="2055" max="2055" width="15.5703125" style="3" customWidth="1"/>
    <col min="2056" max="2057" width="15" style="3" customWidth="1"/>
    <col min="2058" max="2058" width="17.28515625" style="3" customWidth="1"/>
    <col min="2059" max="2059" width="14.5703125" style="3" customWidth="1"/>
    <col min="2060" max="2060" width="15.7109375" style="3" customWidth="1"/>
    <col min="2061" max="2061" width="15" style="3" customWidth="1"/>
    <col min="2062" max="2062" width="17.7109375" style="3" customWidth="1"/>
    <col min="2063" max="2304" width="11.42578125" style="3"/>
    <col min="2305" max="2307" width="27.7109375" style="3" customWidth="1"/>
    <col min="2308" max="2308" width="22.85546875" style="3" customWidth="1"/>
    <col min="2309" max="2309" width="14.85546875" style="3" bestFit="1" customWidth="1"/>
    <col min="2310" max="2310" width="16.5703125" style="3" customWidth="1"/>
    <col min="2311" max="2311" width="15.5703125" style="3" customWidth="1"/>
    <col min="2312" max="2313" width="15" style="3" customWidth="1"/>
    <col min="2314" max="2314" width="17.28515625" style="3" customWidth="1"/>
    <col min="2315" max="2315" width="14.5703125" style="3" customWidth="1"/>
    <col min="2316" max="2316" width="15.7109375" style="3" customWidth="1"/>
    <col min="2317" max="2317" width="15" style="3" customWidth="1"/>
    <col min="2318" max="2318" width="17.7109375" style="3" customWidth="1"/>
    <col min="2319" max="2560" width="11.42578125" style="3"/>
    <col min="2561" max="2563" width="27.7109375" style="3" customWidth="1"/>
    <col min="2564" max="2564" width="22.85546875" style="3" customWidth="1"/>
    <col min="2565" max="2565" width="14.85546875" style="3" bestFit="1" customWidth="1"/>
    <col min="2566" max="2566" width="16.5703125" style="3" customWidth="1"/>
    <col min="2567" max="2567" width="15.5703125" style="3" customWidth="1"/>
    <col min="2568" max="2569" width="15" style="3" customWidth="1"/>
    <col min="2570" max="2570" width="17.28515625" style="3" customWidth="1"/>
    <col min="2571" max="2571" width="14.5703125" style="3" customWidth="1"/>
    <col min="2572" max="2572" width="15.7109375" style="3" customWidth="1"/>
    <col min="2573" max="2573" width="15" style="3" customWidth="1"/>
    <col min="2574" max="2574" width="17.7109375" style="3" customWidth="1"/>
    <col min="2575" max="2816" width="11.42578125" style="3"/>
    <col min="2817" max="2819" width="27.7109375" style="3" customWidth="1"/>
    <col min="2820" max="2820" width="22.85546875" style="3" customWidth="1"/>
    <col min="2821" max="2821" width="14.85546875" style="3" bestFit="1" customWidth="1"/>
    <col min="2822" max="2822" width="16.5703125" style="3" customWidth="1"/>
    <col min="2823" max="2823" width="15.5703125" style="3" customWidth="1"/>
    <col min="2824" max="2825" width="15" style="3" customWidth="1"/>
    <col min="2826" max="2826" width="17.28515625" style="3" customWidth="1"/>
    <col min="2827" max="2827" width="14.5703125" style="3" customWidth="1"/>
    <col min="2828" max="2828" width="15.7109375" style="3" customWidth="1"/>
    <col min="2829" max="2829" width="15" style="3" customWidth="1"/>
    <col min="2830" max="2830" width="17.7109375" style="3" customWidth="1"/>
    <col min="2831" max="3072" width="11.42578125" style="3"/>
    <col min="3073" max="3075" width="27.7109375" style="3" customWidth="1"/>
    <col min="3076" max="3076" width="22.85546875" style="3" customWidth="1"/>
    <col min="3077" max="3077" width="14.85546875" style="3" bestFit="1" customWidth="1"/>
    <col min="3078" max="3078" width="16.5703125" style="3" customWidth="1"/>
    <col min="3079" max="3079" width="15.5703125" style="3" customWidth="1"/>
    <col min="3080" max="3081" width="15" style="3" customWidth="1"/>
    <col min="3082" max="3082" width="17.28515625" style="3" customWidth="1"/>
    <col min="3083" max="3083" width="14.5703125" style="3" customWidth="1"/>
    <col min="3084" max="3084" width="15.7109375" style="3" customWidth="1"/>
    <col min="3085" max="3085" width="15" style="3" customWidth="1"/>
    <col min="3086" max="3086" width="17.7109375" style="3" customWidth="1"/>
    <col min="3087" max="3328" width="11.42578125" style="3"/>
    <col min="3329" max="3331" width="27.7109375" style="3" customWidth="1"/>
    <col min="3332" max="3332" width="22.85546875" style="3" customWidth="1"/>
    <col min="3333" max="3333" width="14.85546875" style="3" bestFit="1" customWidth="1"/>
    <col min="3334" max="3334" width="16.5703125" style="3" customWidth="1"/>
    <col min="3335" max="3335" width="15.5703125" style="3" customWidth="1"/>
    <col min="3336" max="3337" width="15" style="3" customWidth="1"/>
    <col min="3338" max="3338" width="17.28515625" style="3" customWidth="1"/>
    <col min="3339" max="3339" width="14.5703125" style="3" customWidth="1"/>
    <col min="3340" max="3340" width="15.7109375" style="3" customWidth="1"/>
    <col min="3341" max="3341" width="15" style="3" customWidth="1"/>
    <col min="3342" max="3342" width="17.7109375" style="3" customWidth="1"/>
    <col min="3343" max="3584" width="11.42578125" style="3"/>
    <col min="3585" max="3587" width="27.7109375" style="3" customWidth="1"/>
    <col min="3588" max="3588" width="22.85546875" style="3" customWidth="1"/>
    <col min="3589" max="3589" width="14.85546875" style="3" bestFit="1" customWidth="1"/>
    <col min="3590" max="3590" width="16.5703125" style="3" customWidth="1"/>
    <col min="3591" max="3591" width="15.5703125" style="3" customWidth="1"/>
    <col min="3592" max="3593" width="15" style="3" customWidth="1"/>
    <col min="3594" max="3594" width="17.28515625" style="3" customWidth="1"/>
    <col min="3595" max="3595" width="14.5703125" style="3" customWidth="1"/>
    <col min="3596" max="3596" width="15.7109375" style="3" customWidth="1"/>
    <col min="3597" max="3597" width="15" style="3" customWidth="1"/>
    <col min="3598" max="3598" width="17.7109375" style="3" customWidth="1"/>
    <col min="3599" max="3840" width="11.42578125" style="3"/>
    <col min="3841" max="3843" width="27.7109375" style="3" customWidth="1"/>
    <col min="3844" max="3844" width="22.85546875" style="3" customWidth="1"/>
    <col min="3845" max="3845" width="14.85546875" style="3" bestFit="1" customWidth="1"/>
    <col min="3846" max="3846" width="16.5703125" style="3" customWidth="1"/>
    <col min="3847" max="3847" width="15.5703125" style="3" customWidth="1"/>
    <col min="3848" max="3849" width="15" style="3" customWidth="1"/>
    <col min="3850" max="3850" width="17.28515625" style="3" customWidth="1"/>
    <col min="3851" max="3851" width="14.5703125" style="3" customWidth="1"/>
    <col min="3852" max="3852" width="15.7109375" style="3" customWidth="1"/>
    <col min="3853" max="3853" width="15" style="3" customWidth="1"/>
    <col min="3854" max="3854" width="17.7109375" style="3" customWidth="1"/>
    <col min="3855" max="4096" width="11.42578125" style="3"/>
    <col min="4097" max="4099" width="27.7109375" style="3" customWidth="1"/>
    <col min="4100" max="4100" width="22.85546875" style="3" customWidth="1"/>
    <col min="4101" max="4101" width="14.85546875" style="3" bestFit="1" customWidth="1"/>
    <col min="4102" max="4102" width="16.5703125" style="3" customWidth="1"/>
    <col min="4103" max="4103" width="15.5703125" style="3" customWidth="1"/>
    <col min="4104" max="4105" width="15" style="3" customWidth="1"/>
    <col min="4106" max="4106" width="17.28515625" style="3" customWidth="1"/>
    <col min="4107" max="4107" width="14.5703125" style="3" customWidth="1"/>
    <col min="4108" max="4108" width="15.7109375" style="3" customWidth="1"/>
    <col min="4109" max="4109" width="15" style="3" customWidth="1"/>
    <col min="4110" max="4110" width="17.7109375" style="3" customWidth="1"/>
    <col min="4111" max="4352" width="11.42578125" style="3"/>
    <col min="4353" max="4355" width="27.7109375" style="3" customWidth="1"/>
    <col min="4356" max="4356" width="22.85546875" style="3" customWidth="1"/>
    <col min="4357" max="4357" width="14.85546875" style="3" bestFit="1" customWidth="1"/>
    <col min="4358" max="4358" width="16.5703125" style="3" customWidth="1"/>
    <col min="4359" max="4359" width="15.5703125" style="3" customWidth="1"/>
    <col min="4360" max="4361" width="15" style="3" customWidth="1"/>
    <col min="4362" max="4362" width="17.28515625" style="3" customWidth="1"/>
    <col min="4363" max="4363" width="14.5703125" style="3" customWidth="1"/>
    <col min="4364" max="4364" width="15.7109375" style="3" customWidth="1"/>
    <col min="4365" max="4365" width="15" style="3" customWidth="1"/>
    <col min="4366" max="4366" width="17.7109375" style="3" customWidth="1"/>
    <col min="4367" max="4608" width="11.42578125" style="3"/>
    <col min="4609" max="4611" width="27.7109375" style="3" customWidth="1"/>
    <col min="4612" max="4612" width="22.85546875" style="3" customWidth="1"/>
    <col min="4613" max="4613" width="14.85546875" style="3" bestFit="1" customWidth="1"/>
    <col min="4614" max="4614" width="16.5703125" style="3" customWidth="1"/>
    <col min="4615" max="4615" width="15.5703125" style="3" customWidth="1"/>
    <col min="4616" max="4617" width="15" style="3" customWidth="1"/>
    <col min="4618" max="4618" width="17.28515625" style="3" customWidth="1"/>
    <col min="4619" max="4619" width="14.5703125" style="3" customWidth="1"/>
    <col min="4620" max="4620" width="15.7109375" style="3" customWidth="1"/>
    <col min="4621" max="4621" width="15" style="3" customWidth="1"/>
    <col min="4622" max="4622" width="17.7109375" style="3" customWidth="1"/>
    <col min="4623" max="4864" width="11.42578125" style="3"/>
    <col min="4865" max="4867" width="27.7109375" style="3" customWidth="1"/>
    <col min="4868" max="4868" width="22.85546875" style="3" customWidth="1"/>
    <col min="4869" max="4869" width="14.85546875" style="3" bestFit="1" customWidth="1"/>
    <col min="4870" max="4870" width="16.5703125" style="3" customWidth="1"/>
    <col min="4871" max="4871" width="15.5703125" style="3" customWidth="1"/>
    <col min="4872" max="4873" width="15" style="3" customWidth="1"/>
    <col min="4874" max="4874" width="17.28515625" style="3" customWidth="1"/>
    <col min="4875" max="4875" width="14.5703125" style="3" customWidth="1"/>
    <col min="4876" max="4876" width="15.7109375" style="3" customWidth="1"/>
    <col min="4877" max="4877" width="15" style="3" customWidth="1"/>
    <col min="4878" max="4878" width="17.7109375" style="3" customWidth="1"/>
    <col min="4879" max="5120" width="11.42578125" style="3"/>
    <col min="5121" max="5123" width="27.7109375" style="3" customWidth="1"/>
    <col min="5124" max="5124" width="22.85546875" style="3" customWidth="1"/>
    <col min="5125" max="5125" width="14.85546875" style="3" bestFit="1" customWidth="1"/>
    <col min="5126" max="5126" width="16.5703125" style="3" customWidth="1"/>
    <col min="5127" max="5127" width="15.5703125" style="3" customWidth="1"/>
    <col min="5128" max="5129" width="15" style="3" customWidth="1"/>
    <col min="5130" max="5130" width="17.28515625" style="3" customWidth="1"/>
    <col min="5131" max="5131" width="14.5703125" style="3" customWidth="1"/>
    <col min="5132" max="5132" width="15.7109375" style="3" customWidth="1"/>
    <col min="5133" max="5133" width="15" style="3" customWidth="1"/>
    <col min="5134" max="5134" width="17.7109375" style="3" customWidth="1"/>
    <col min="5135" max="5376" width="11.42578125" style="3"/>
    <col min="5377" max="5379" width="27.7109375" style="3" customWidth="1"/>
    <col min="5380" max="5380" width="22.85546875" style="3" customWidth="1"/>
    <col min="5381" max="5381" width="14.85546875" style="3" bestFit="1" customWidth="1"/>
    <col min="5382" max="5382" width="16.5703125" style="3" customWidth="1"/>
    <col min="5383" max="5383" width="15.5703125" style="3" customWidth="1"/>
    <col min="5384" max="5385" width="15" style="3" customWidth="1"/>
    <col min="5386" max="5386" width="17.28515625" style="3" customWidth="1"/>
    <col min="5387" max="5387" width="14.5703125" style="3" customWidth="1"/>
    <col min="5388" max="5388" width="15.7109375" style="3" customWidth="1"/>
    <col min="5389" max="5389" width="15" style="3" customWidth="1"/>
    <col min="5390" max="5390" width="17.7109375" style="3" customWidth="1"/>
    <col min="5391" max="5632" width="11.42578125" style="3"/>
    <col min="5633" max="5635" width="27.7109375" style="3" customWidth="1"/>
    <col min="5636" max="5636" width="22.85546875" style="3" customWidth="1"/>
    <col min="5637" max="5637" width="14.85546875" style="3" bestFit="1" customWidth="1"/>
    <col min="5638" max="5638" width="16.5703125" style="3" customWidth="1"/>
    <col min="5639" max="5639" width="15.5703125" style="3" customWidth="1"/>
    <col min="5640" max="5641" width="15" style="3" customWidth="1"/>
    <col min="5642" max="5642" width="17.28515625" style="3" customWidth="1"/>
    <col min="5643" max="5643" width="14.5703125" style="3" customWidth="1"/>
    <col min="5644" max="5644" width="15.7109375" style="3" customWidth="1"/>
    <col min="5645" max="5645" width="15" style="3" customWidth="1"/>
    <col min="5646" max="5646" width="17.7109375" style="3" customWidth="1"/>
    <col min="5647" max="5888" width="11.42578125" style="3"/>
    <col min="5889" max="5891" width="27.7109375" style="3" customWidth="1"/>
    <col min="5892" max="5892" width="22.85546875" style="3" customWidth="1"/>
    <col min="5893" max="5893" width="14.85546875" style="3" bestFit="1" customWidth="1"/>
    <col min="5894" max="5894" width="16.5703125" style="3" customWidth="1"/>
    <col min="5895" max="5895" width="15.5703125" style="3" customWidth="1"/>
    <col min="5896" max="5897" width="15" style="3" customWidth="1"/>
    <col min="5898" max="5898" width="17.28515625" style="3" customWidth="1"/>
    <col min="5899" max="5899" width="14.5703125" style="3" customWidth="1"/>
    <col min="5900" max="5900" width="15.7109375" style="3" customWidth="1"/>
    <col min="5901" max="5901" width="15" style="3" customWidth="1"/>
    <col min="5902" max="5902" width="17.7109375" style="3" customWidth="1"/>
    <col min="5903" max="6144" width="11.42578125" style="3"/>
    <col min="6145" max="6147" width="27.7109375" style="3" customWidth="1"/>
    <col min="6148" max="6148" width="22.85546875" style="3" customWidth="1"/>
    <col min="6149" max="6149" width="14.85546875" style="3" bestFit="1" customWidth="1"/>
    <col min="6150" max="6150" width="16.5703125" style="3" customWidth="1"/>
    <col min="6151" max="6151" width="15.5703125" style="3" customWidth="1"/>
    <col min="6152" max="6153" width="15" style="3" customWidth="1"/>
    <col min="6154" max="6154" width="17.28515625" style="3" customWidth="1"/>
    <col min="6155" max="6155" width="14.5703125" style="3" customWidth="1"/>
    <col min="6156" max="6156" width="15.7109375" style="3" customWidth="1"/>
    <col min="6157" max="6157" width="15" style="3" customWidth="1"/>
    <col min="6158" max="6158" width="17.7109375" style="3" customWidth="1"/>
    <col min="6159" max="6400" width="11.42578125" style="3"/>
    <col min="6401" max="6403" width="27.7109375" style="3" customWidth="1"/>
    <col min="6404" max="6404" width="22.85546875" style="3" customWidth="1"/>
    <col min="6405" max="6405" width="14.85546875" style="3" bestFit="1" customWidth="1"/>
    <col min="6406" max="6406" width="16.5703125" style="3" customWidth="1"/>
    <col min="6407" max="6407" width="15.5703125" style="3" customWidth="1"/>
    <col min="6408" max="6409" width="15" style="3" customWidth="1"/>
    <col min="6410" max="6410" width="17.28515625" style="3" customWidth="1"/>
    <col min="6411" max="6411" width="14.5703125" style="3" customWidth="1"/>
    <col min="6412" max="6412" width="15.7109375" style="3" customWidth="1"/>
    <col min="6413" max="6413" width="15" style="3" customWidth="1"/>
    <col min="6414" max="6414" width="17.7109375" style="3" customWidth="1"/>
    <col min="6415" max="6656" width="11.42578125" style="3"/>
    <col min="6657" max="6659" width="27.7109375" style="3" customWidth="1"/>
    <col min="6660" max="6660" width="22.85546875" style="3" customWidth="1"/>
    <col min="6661" max="6661" width="14.85546875" style="3" bestFit="1" customWidth="1"/>
    <col min="6662" max="6662" width="16.5703125" style="3" customWidth="1"/>
    <col min="6663" max="6663" width="15.5703125" style="3" customWidth="1"/>
    <col min="6664" max="6665" width="15" style="3" customWidth="1"/>
    <col min="6666" max="6666" width="17.28515625" style="3" customWidth="1"/>
    <col min="6667" max="6667" width="14.5703125" style="3" customWidth="1"/>
    <col min="6668" max="6668" width="15.7109375" style="3" customWidth="1"/>
    <col min="6669" max="6669" width="15" style="3" customWidth="1"/>
    <col min="6670" max="6670" width="17.7109375" style="3" customWidth="1"/>
    <col min="6671" max="6912" width="11.42578125" style="3"/>
    <col min="6913" max="6915" width="27.7109375" style="3" customWidth="1"/>
    <col min="6916" max="6916" width="22.85546875" style="3" customWidth="1"/>
    <col min="6917" max="6917" width="14.85546875" style="3" bestFit="1" customWidth="1"/>
    <col min="6918" max="6918" width="16.5703125" style="3" customWidth="1"/>
    <col min="6919" max="6919" width="15.5703125" style="3" customWidth="1"/>
    <col min="6920" max="6921" width="15" style="3" customWidth="1"/>
    <col min="6922" max="6922" width="17.28515625" style="3" customWidth="1"/>
    <col min="6923" max="6923" width="14.5703125" style="3" customWidth="1"/>
    <col min="6924" max="6924" width="15.7109375" style="3" customWidth="1"/>
    <col min="6925" max="6925" width="15" style="3" customWidth="1"/>
    <col min="6926" max="6926" width="17.7109375" style="3" customWidth="1"/>
    <col min="6927" max="7168" width="11.42578125" style="3"/>
    <col min="7169" max="7171" width="27.7109375" style="3" customWidth="1"/>
    <col min="7172" max="7172" width="22.85546875" style="3" customWidth="1"/>
    <col min="7173" max="7173" width="14.85546875" style="3" bestFit="1" customWidth="1"/>
    <col min="7174" max="7174" width="16.5703125" style="3" customWidth="1"/>
    <col min="7175" max="7175" width="15.5703125" style="3" customWidth="1"/>
    <col min="7176" max="7177" width="15" style="3" customWidth="1"/>
    <col min="7178" max="7178" width="17.28515625" style="3" customWidth="1"/>
    <col min="7179" max="7179" width="14.5703125" style="3" customWidth="1"/>
    <col min="7180" max="7180" width="15.7109375" style="3" customWidth="1"/>
    <col min="7181" max="7181" width="15" style="3" customWidth="1"/>
    <col min="7182" max="7182" width="17.7109375" style="3" customWidth="1"/>
    <col min="7183" max="7424" width="11.42578125" style="3"/>
    <col min="7425" max="7427" width="27.7109375" style="3" customWidth="1"/>
    <col min="7428" max="7428" width="22.85546875" style="3" customWidth="1"/>
    <col min="7429" max="7429" width="14.85546875" style="3" bestFit="1" customWidth="1"/>
    <col min="7430" max="7430" width="16.5703125" style="3" customWidth="1"/>
    <col min="7431" max="7431" width="15.5703125" style="3" customWidth="1"/>
    <col min="7432" max="7433" width="15" style="3" customWidth="1"/>
    <col min="7434" max="7434" width="17.28515625" style="3" customWidth="1"/>
    <col min="7435" max="7435" width="14.5703125" style="3" customWidth="1"/>
    <col min="7436" max="7436" width="15.7109375" style="3" customWidth="1"/>
    <col min="7437" max="7437" width="15" style="3" customWidth="1"/>
    <col min="7438" max="7438" width="17.7109375" style="3" customWidth="1"/>
    <col min="7439" max="7680" width="11.42578125" style="3"/>
    <col min="7681" max="7683" width="27.7109375" style="3" customWidth="1"/>
    <col min="7684" max="7684" width="22.85546875" style="3" customWidth="1"/>
    <col min="7685" max="7685" width="14.85546875" style="3" bestFit="1" customWidth="1"/>
    <col min="7686" max="7686" width="16.5703125" style="3" customWidth="1"/>
    <col min="7687" max="7687" width="15.5703125" style="3" customWidth="1"/>
    <col min="7688" max="7689" width="15" style="3" customWidth="1"/>
    <col min="7690" max="7690" width="17.28515625" style="3" customWidth="1"/>
    <col min="7691" max="7691" width="14.5703125" style="3" customWidth="1"/>
    <col min="7692" max="7692" width="15.7109375" style="3" customWidth="1"/>
    <col min="7693" max="7693" width="15" style="3" customWidth="1"/>
    <col min="7694" max="7694" width="17.7109375" style="3" customWidth="1"/>
    <col min="7695" max="7936" width="11.42578125" style="3"/>
    <col min="7937" max="7939" width="27.7109375" style="3" customWidth="1"/>
    <col min="7940" max="7940" width="22.85546875" style="3" customWidth="1"/>
    <col min="7941" max="7941" width="14.85546875" style="3" bestFit="1" customWidth="1"/>
    <col min="7942" max="7942" width="16.5703125" style="3" customWidth="1"/>
    <col min="7943" max="7943" width="15.5703125" style="3" customWidth="1"/>
    <col min="7944" max="7945" width="15" style="3" customWidth="1"/>
    <col min="7946" max="7946" width="17.28515625" style="3" customWidth="1"/>
    <col min="7947" max="7947" width="14.5703125" style="3" customWidth="1"/>
    <col min="7948" max="7948" width="15.7109375" style="3" customWidth="1"/>
    <col min="7949" max="7949" width="15" style="3" customWidth="1"/>
    <col min="7950" max="7950" width="17.7109375" style="3" customWidth="1"/>
    <col min="7951" max="8192" width="11.42578125" style="3"/>
    <col min="8193" max="8195" width="27.7109375" style="3" customWidth="1"/>
    <col min="8196" max="8196" width="22.85546875" style="3" customWidth="1"/>
    <col min="8197" max="8197" width="14.85546875" style="3" bestFit="1" customWidth="1"/>
    <col min="8198" max="8198" width="16.5703125" style="3" customWidth="1"/>
    <col min="8199" max="8199" width="15.5703125" style="3" customWidth="1"/>
    <col min="8200" max="8201" width="15" style="3" customWidth="1"/>
    <col min="8202" max="8202" width="17.28515625" style="3" customWidth="1"/>
    <col min="8203" max="8203" width="14.5703125" style="3" customWidth="1"/>
    <col min="8204" max="8204" width="15.7109375" style="3" customWidth="1"/>
    <col min="8205" max="8205" width="15" style="3" customWidth="1"/>
    <col min="8206" max="8206" width="17.7109375" style="3" customWidth="1"/>
    <col min="8207" max="8448" width="11.42578125" style="3"/>
    <col min="8449" max="8451" width="27.7109375" style="3" customWidth="1"/>
    <col min="8452" max="8452" width="22.85546875" style="3" customWidth="1"/>
    <col min="8453" max="8453" width="14.85546875" style="3" bestFit="1" customWidth="1"/>
    <col min="8454" max="8454" width="16.5703125" style="3" customWidth="1"/>
    <col min="8455" max="8455" width="15.5703125" style="3" customWidth="1"/>
    <col min="8456" max="8457" width="15" style="3" customWidth="1"/>
    <col min="8458" max="8458" width="17.28515625" style="3" customWidth="1"/>
    <col min="8459" max="8459" width="14.5703125" style="3" customWidth="1"/>
    <col min="8460" max="8460" width="15.7109375" style="3" customWidth="1"/>
    <col min="8461" max="8461" width="15" style="3" customWidth="1"/>
    <col min="8462" max="8462" width="17.7109375" style="3" customWidth="1"/>
    <col min="8463" max="8704" width="11.42578125" style="3"/>
    <col min="8705" max="8707" width="27.7109375" style="3" customWidth="1"/>
    <col min="8708" max="8708" width="22.85546875" style="3" customWidth="1"/>
    <col min="8709" max="8709" width="14.85546875" style="3" bestFit="1" customWidth="1"/>
    <col min="8710" max="8710" width="16.5703125" style="3" customWidth="1"/>
    <col min="8711" max="8711" width="15.5703125" style="3" customWidth="1"/>
    <col min="8712" max="8713" width="15" style="3" customWidth="1"/>
    <col min="8714" max="8714" width="17.28515625" style="3" customWidth="1"/>
    <col min="8715" max="8715" width="14.5703125" style="3" customWidth="1"/>
    <col min="8716" max="8716" width="15.7109375" style="3" customWidth="1"/>
    <col min="8717" max="8717" width="15" style="3" customWidth="1"/>
    <col min="8718" max="8718" width="17.7109375" style="3" customWidth="1"/>
    <col min="8719" max="8960" width="11.42578125" style="3"/>
    <col min="8961" max="8963" width="27.7109375" style="3" customWidth="1"/>
    <col min="8964" max="8964" width="22.85546875" style="3" customWidth="1"/>
    <col min="8965" max="8965" width="14.85546875" style="3" bestFit="1" customWidth="1"/>
    <col min="8966" max="8966" width="16.5703125" style="3" customWidth="1"/>
    <col min="8967" max="8967" width="15.5703125" style="3" customWidth="1"/>
    <col min="8968" max="8969" width="15" style="3" customWidth="1"/>
    <col min="8970" max="8970" width="17.28515625" style="3" customWidth="1"/>
    <col min="8971" max="8971" width="14.5703125" style="3" customWidth="1"/>
    <col min="8972" max="8972" width="15.7109375" style="3" customWidth="1"/>
    <col min="8973" max="8973" width="15" style="3" customWidth="1"/>
    <col min="8974" max="8974" width="17.7109375" style="3" customWidth="1"/>
    <col min="8975" max="9216" width="11.42578125" style="3"/>
    <col min="9217" max="9219" width="27.7109375" style="3" customWidth="1"/>
    <col min="9220" max="9220" width="22.85546875" style="3" customWidth="1"/>
    <col min="9221" max="9221" width="14.85546875" style="3" bestFit="1" customWidth="1"/>
    <col min="9222" max="9222" width="16.5703125" style="3" customWidth="1"/>
    <col min="9223" max="9223" width="15.5703125" style="3" customWidth="1"/>
    <col min="9224" max="9225" width="15" style="3" customWidth="1"/>
    <col min="9226" max="9226" width="17.28515625" style="3" customWidth="1"/>
    <col min="9227" max="9227" width="14.5703125" style="3" customWidth="1"/>
    <col min="9228" max="9228" width="15.7109375" style="3" customWidth="1"/>
    <col min="9229" max="9229" width="15" style="3" customWidth="1"/>
    <col min="9230" max="9230" width="17.7109375" style="3" customWidth="1"/>
    <col min="9231" max="9472" width="11.42578125" style="3"/>
    <col min="9473" max="9475" width="27.7109375" style="3" customWidth="1"/>
    <col min="9476" max="9476" width="22.85546875" style="3" customWidth="1"/>
    <col min="9477" max="9477" width="14.85546875" style="3" bestFit="1" customWidth="1"/>
    <col min="9478" max="9478" width="16.5703125" style="3" customWidth="1"/>
    <col min="9479" max="9479" width="15.5703125" style="3" customWidth="1"/>
    <col min="9480" max="9481" width="15" style="3" customWidth="1"/>
    <col min="9482" max="9482" width="17.28515625" style="3" customWidth="1"/>
    <col min="9483" max="9483" width="14.5703125" style="3" customWidth="1"/>
    <col min="9484" max="9484" width="15.7109375" style="3" customWidth="1"/>
    <col min="9485" max="9485" width="15" style="3" customWidth="1"/>
    <col min="9486" max="9486" width="17.7109375" style="3" customWidth="1"/>
    <col min="9487" max="9728" width="11.42578125" style="3"/>
    <col min="9729" max="9731" width="27.7109375" style="3" customWidth="1"/>
    <col min="9732" max="9732" width="22.85546875" style="3" customWidth="1"/>
    <col min="9733" max="9733" width="14.85546875" style="3" bestFit="1" customWidth="1"/>
    <col min="9734" max="9734" width="16.5703125" style="3" customWidth="1"/>
    <col min="9735" max="9735" width="15.5703125" style="3" customWidth="1"/>
    <col min="9736" max="9737" width="15" style="3" customWidth="1"/>
    <col min="9738" max="9738" width="17.28515625" style="3" customWidth="1"/>
    <col min="9739" max="9739" width="14.5703125" style="3" customWidth="1"/>
    <col min="9740" max="9740" width="15.7109375" style="3" customWidth="1"/>
    <col min="9741" max="9741" width="15" style="3" customWidth="1"/>
    <col min="9742" max="9742" width="17.7109375" style="3" customWidth="1"/>
    <col min="9743" max="9984" width="11.42578125" style="3"/>
    <col min="9985" max="9987" width="27.7109375" style="3" customWidth="1"/>
    <col min="9988" max="9988" width="22.85546875" style="3" customWidth="1"/>
    <col min="9989" max="9989" width="14.85546875" style="3" bestFit="1" customWidth="1"/>
    <col min="9990" max="9990" width="16.5703125" style="3" customWidth="1"/>
    <col min="9991" max="9991" width="15.5703125" style="3" customWidth="1"/>
    <col min="9992" max="9993" width="15" style="3" customWidth="1"/>
    <col min="9994" max="9994" width="17.28515625" style="3" customWidth="1"/>
    <col min="9995" max="9995" width="14.5703125" style="3" customWidth="1"/>
    <col min="9996" max="9996" width="15.7109375" style="3" customWidth="1"/>
    <col min="9997" max="9997" width="15" style="3" customWidth="1"/>
    <col min="9998" max="9998" width="17.7109375" style="3" customWidth="1"/>
    <col min="9999" max="10240" width="11.42578125" style="3"/>
    <col min="10241" max="10243" width="27.7109375" style="3" customWidth="1"/>
    <col min="10244" max="10244" width="22.85546875" style="3" customWidth="1"/>
    <col min="10245" max="10245" width="14.85546875" style="3" bestFit="1" customWidth="1"/>
    <col min="10246" max="10246" width="16.5703125" style="3" customWidth="1"/>
    <col min="10247" max="10247" width="15.5703125" style="3" customWidth="1"/>
    <col min="10248" max="10249" width="15" style="3" customWidth="1"/>
    <col min="10250" max="10250" width="17.28515625" style="3" customWidth="1"/>
    <col min="10251" max="10251" width="14.5703125" style="3" customWidth="1"/>
    <col min="10252" max="10252" width="15.7109375" style="3" customWidth="1"/>
    <col min="10253" max="10253" width="15" style="3" customWidth="1"/>
    <col min="10254" max="10254" width="17.7109375" style="3" customWidth="1"/>
    <col min="10255" max="10496" width="11.42578125" style="3"/>
    <col min="10497" max="10499" width="27.7109375" style="3" customWidth="1"/>
    <col min="10500" max="10500" width="22.85546875" style="3" customWidth="1"/>
    <col min="10501" max="10501" width="14.85546875" style="3" bestFit="1" customWidth="1"/>
    <col min="10502" max="10502" width="16.5703125" style="3" customWidth="1"/>
    <col min="10503" max="10503" width="15.5703125" style="3" customWidth="1"/>
    <col min="10504" max="10505" width="15" style="3" customWidth="1"/>
    <col min="10506" max="10506" width="17.28515625" style="3" customWidth="1"/>
    <col min="10507" max="10507" width="14.5703125" style="3" customWidth="1"/>
    <col min="10508" max="10508" width="15.7109375" style="3" customWidth="1"/>
    <col min="10509" max="10509" width="15" style="3" customWidth="1"/>
    <col min="10510" max="10510" width="17.7109375" style="3" customWidth="1"/>
    <col min="10511" max="10752" width="11.42578125" style="3"/>
    <col min="10753" max="10755" width="27.7109375" style="3" customWidth="1"/>
    <col min="10756" max="10756" width="22.85546875" style="3" customWidth="1"/>
    <col min="10757" max="10757" width="14.85546875" style="3" bestFit="1" customWidth="1"/>
    <col min="10758" max="10758" width="16.5703125" style="3" customWidth="1"/>
    <col min="10759" max="10759" width="15.5703125" style="3" customWidth="1"/>
    <col min="10760" max="10761" width="15" style="3" customWidth="1"/>
    <col min="10762" max="10762" width="17.28515625" style="3" customWidth="1"/>
    <col min="10763" max="10763" width="14.5703125" style="3" customWidth="1"/>
    <col min="10764" max="10764" width="15.7109375" style="3" customWidth="1"/>
    <col min="10765" max="10765" width="15" style="3" customWidth="1"/>
    <col min="10766" max="10766" width="17.7109375" style="3" customWidth="1"/>
    <col min="10767" max="11008" width="11.42578125" style="3"/>
    <col min="11009" max="11011" width="27.7109375" style="3" customWidth="1"/>
    <col min="11012" max="11012" width="22.85546875" style="3" customWidth="1"/>
    <col min="11013" max="11013" width="14.85546875" style="3" bestFit="1" customWidth="1"/>
    <col min="11014" max="11014" width="16.5703125" style="3" customWidth="1"/>
    <col min="11015" max="11015" width="15.5703125" style="3" customWidth="1"/>
    <col min="11016" max="11017" width="15" style="3" customWidth="1"/>
    <col min="11018" max="11018" width="17.28515625" style="3" customWidth="1"/>
    <col min="11019" max="11019" width="14.5703125" style="3" customWidth="1"/>
    <col min="11020" max="11020" width="15.7109375" style="3" customWidth="1"/>
    <col min="11021" max="11021" width="15" style="3" customWidth="1"/>
    <col min="11022" max="11022" width="17.7109375" style="3" customWidth="1"/>
    <col min="11023" max="11264" width="11.42578125" style="3"/>
    <col min="11265" max="11267" width="27.7109375" style="3" customWidth="1"/>
    <col min="11268" max="11268" width="22.85546875" style="3" customWidth="1"/>
    <col min="11269" max="11269" width="14.85546875" style="3" bestFit="1" customWidth="1"/>
    <col min="11270" max="11270" width="16.5703125" style="3" customWidth="1"/>
    <col min="11271" max="11271" width="15.5703125" style="3" customWidth="1"/>
    <col min="11272" max="11273" width="15" style="3" customWidth="1"/>
    <col min="11274" max="11274" width="17.28515625" style="3" customWidth="1"/>
    <col min="11275" max="11275" width="14.5703125" style="3" customWidth="1"/>
    <col min="11276" max="11276" width="15.7109375" style="3" customWidth="1"/>
    <col min="11277" max="11277" width="15" style="3" customWidth="1"/>
    <col min="11278" max="11278" width="17.7109375" style="3" customWidth="1"/>
    <col min="11279" max="11520" width="11.42578125" style="3"/>
    <col min="11521" max="11523" width="27.7109375" style="3" customWidth="1"/>
    <col min="11524" max="11524" width="22.85546875" style="3" customWidth="1"/>
    <col min="11525" max="11525" width="14.85546875" style="3" bestFit="1" customWidth="1"/>
    <col min="11526" max="11526" width="16.5703125" style="3" customWidth="1"/>
    <col min="11527" max="11527" width="15.5703125" style="3" customWidth="1"/>
    <col min="11528" max="11529" width="15" style="3" customWidth="1"/>
    <col min="11530" max="11530" width="17.28515625" style="3" customWidth="1"/>
    <col min="11531" max="11531" width="14.5703125" style="3" customWidth="1"/>
    <col min="11532" max="11532" width="15.7109375" style="3" customWidth="1"/>
    <col min="11533" max="11533" width="15" style="3" customWidth="1"/>
    <col min="11534" max="11534" width="17.7109375" style="3" customWidth="1"/>
    <col min="11535" max="11776" width="11.42578125" style="3"/>
    <col min="11777" max="11779" width="27.7109375" style="3" customWidth="1"/>
    <col min="11780" max="11780" width="22.85546875" style="3" customWidth="1"/>
    <col min="11781" max="11781" width="14.85546875" style="3" bestFit="1" customWidth="1"/>
    <col min="11782" max="11782" width="16.5703125" style="3" customWidth="1"/>
    <col min="11783" max="11783" width="15.5703125" style="3" customWidth="1"/>
    <col min="11784" max="11785" width="15" style="3" customWidth="1"/>
    <col min="11786" max="11786" width="17.28515625" style="3" customWidth="1"/>
    <col min="11787" max="11787" width="14.5703125" style="3" customWidth="1"/>
    <col min="11788" max="11788" width="15.7109375" style="3" customWidth="1"/>
    <col min="11789" max="11789" width="15" style="3" customWidth="1"/>
    <col min="11790" max="11790" width="17.7109375" style="3" customWidth="1"/>
    <col min="11791" max="12032" width="11.42578125" style="3"/>
    <col min="12033" max="12035" width="27.7109375" style="3" customWidth="1"/>
    <col min="12036" max="12036" width="22.85546875" style="3" customWidth="1"/>
    <col min="12037" max="12037" width="14.85546875" style="3" bestFit="1" customWidth="1"/>
    <col min="12038" max="12038" width="16.5703125" style="3" customWidth="1"/>
    <col min="12039" max="12039" width="15.5703125" style="3" customWidth="1"/>
    <col min="12040" max="12041" width="15" style="3" customWidth="1"/>
    <col min="12042" max="12042" width="17.28515625" style="3" customWidth="1"/>
    <col min="12043" max="12043" width="14.5703125" style="3" customWidth="1"/>
    <col min="12044" max="12044" width="15.7109375" style="3" customWidth="1"/>
    <col min="12045" max="12045" width="15" style="3" customWidth="1"/>
    <col min="12046" max="12046" width="17.7109375" style="3" customWidth="1"/>
    <col min="12047" max="12288" width="11.42578125" style="3"/>
    <col min="12289" max="12291" width="27.7109375" style="3" customWidth="1"/>
    <col min="12292" max="12292" width="22.85546875" style="3" customWidth="1"/>
    <col min="12293" max="12293" width="14.85546875" style="3" bestFit="1" customWidth="1"/>
    <col min="12294" max="12294" width="16.5703125" style="3" customWidth="1"/>
    <col min="12295" max="12295" width="15.5703125" style="3" customWidth="1"/>
    <col min="12296" max="12297" width="15" style="3" customWidth="1"/>
    <col min="12298" max="12298" width="17.28515625" style="3" customWidth="1"/>
    <col min="12299" max="12299" width="14.5703125" style="3" customWidth="1"/>
    <col min="12300" max="12300" width="15.7109375" style="3" customWidth="1"/>
    <col min="12301" max="12301" width="15" style="3" customWidth="1"/>
    <col min="12302" max="12302" width="17.7109375" style="3" customWidth="1"/>
    <col min="12303" max="12544" width="11.42578125" style="3"/>
    <col min="12545" max="12547" width="27.7109375" style="3" customWidth="1"/>
    <col min="12548" max="12548" width="22.85546875" style="3" customWidth="1"/>
    <col min="12549" max="12549" width="14.85546875" style="3" bestFit="1" customWidth="1"/>
    <col min="12550" max="12550" width="16.5703125" style="3" customWidth="1"/>
    <col min="12551" max="12551" width="15.5703125" style="3" customWidth="1"/>
    <col min="12552" max="12553" width="15" style="3" customWidth="1"/>
    <col min="12554" max="12554" width="17.28515625" style="3" customWidth="1"/>
    <col min="12555" max="12555" width="14.5703125" style="3" customWidth="1"/>
    <col min="12556" max="12556" width="15.7109375" style="3" customWidth="1"/>
    <col min="12557" max="12557" width="15" style="3" customWidth="1"/>
    <col min="12558" max="12558" width="17.7109375" style="3" customWidth="1"/>
    <col min="12559" max="12800" width="11.42578125" style="3"/>
    <col min="12801" max="12803" width="27.7109375" style="3" customWidth="1"/>
    <col min="12804" max="12804" width="22.85546875" style="3" customWidth="1"/>
    <col min="12805" max="12805" width="14.85546875" style="3" bestFit="1" customWidth="1"/>
    <col min="12806" max="12806" width="16.5703125" style="3" customWidth="1"/>
    <col min="12807" max="12807" width="15.5703125" style="3" customWidth="1"/>
    <col min="12808" max="12809" width="15" style="3" customWidth="1"/>
    <col min="12810" max="12810" width="17.28515625" style="3" customWidth="1"/>
    <col min="12811" max="12811" width="14.5703125" style="3" customWidth="1"/>
    <col min="12812" max="12812" width="15.7109375" style="3" customWidth="1"/>
    <col min="12813" max="12813" width="15" style="3" customWidth="1"/>
    <col min="12814" max="12814" width="17.7109375" style="3" customWidth="1"/>
    <col min="12815" max="13056" width="11.42578125" style="3"/>
    <col min="13057" max="13059" width="27.7109375" style="3" customWidth="1"/>
    <col min="13060" max="13060" width="22.85546875" style="3" customWidth="1"/>
    <col min="13061" max="13061" width="14.85546875" style="3" bestFit="1" customWidth="1"/>
    <col min="13062" max="13062" width="16.5703125" style="3" customWidth="1"/>
    <col min="13063" max="13063" width="15.5703125" style="3" customWidth="1"/>
    <col min="13064" max="13065" width="15" style="3" customWidth="1"/>
    <col min="13066" max="13066" width="17.28515625" style="3" customWidth="1"/>
    <col min="13067" max="13067" width="14.5703125" style="3" customWidth="1"/>
    <col min="13068" max="13068" width="15.7109375" style="3" customWidth="1"/>
    <col min="13069" max="13069" width="15" style="3" customWidth="1"/>
    <col min="13070" max="13070" width="17.7109375" style="3" customWidth="1"/>
    <col min="13071" max="13312" width="11.42578125" style="3"/>
    <col min="13313" max="13315" width="27.7109375" style="3" customWidth="1"/>
    <col min="13316" max="13316" width="22.85546875" style="3" customWidth="1"/>
    <col min="13317" max="13317" width="14.85546875" style="3" bestFit="1" customWidth="1"/>
    <col min="13318" max="13318" width="16.5703125" style="3" customWidth="1"/>
    <col min="13319" max="13319" width="15.5703125" style="3" customWidth="1"/>
    <col min="13320" max="13321" width="15" style="3" customWidth="1"/>
    <col min="13322" max="13322" width="17.28515625" style="3" customWidth="1"/>
    <col min="13323" max="13323" width="14.5703125" style="3" customWidth="1"/>
    <col min="13324" max="13324" width="15.7109375" style="3" customWidth="1"/>
    <col min="13325" max="13325" width="15" style="3" customWidth="1"/>
    <col min="13326" max="13326" width="17.7109375" style="3" customWidth="1"/>
    <col min="13327" max="13568" width="11.42578125" style="3"/>
    <col min="13569" max="13571" width="27.7109375" style="3" customWidth="1"/>
    <col min="13572" max="13572" width="22.85546875" style="3" customWidth="1"/>
    <col min="13573" max="13573" width="14.85546875" style="3" bestFit="1" customWidth="1"/>
    <col min="13574" max="13574" width="16.5703125" style="3" customWidth="1"/>
    <col min="13575" max="13575" width="15.5703125" style="3" customWidth="1"/>
    <col min="13576" max="13577" width="15" style="3" customWidth="1"/>
    <col min="13578" max="13578" width="17.28515625" style="3" customWidth="1"/>
    <col min="13579" max="13579" width="14.5703125" style="3" customWidth="1"/>
    <col min="13580" max="13580" width="15.7109375" style="3" customWidth="1"/>
    <col min="13581" max="13581" width="15" style="3" customWidth="1"/>
    <col min="13582" max="13582" width="17.7109375" style="3" customWidth="1"/>
    <col min="13583" max="13824" width="11.42578125" style="3"/>
    <col min="13825" max="13827" width="27.7109375" style="3" customWidth="1"/>
    <col min="13828" max="13828" width="22.85546875" style="3" customWidth="1"/>
    <col min="13829" max="13829" width="14.85546875" style="3" bestFit="1" customWidth="1"/>
    <col min="13830" max="13830" width="16.5703125" style="3" customWidth="1"/>
    <col min="13831" max="13831" width="15.5703125" style="3" customWidth="1"/>
    <col min="13832" max="13833" width="15" style="3" customWidth="1"/>
    <col min="13834" max="13834" width="17.28515625" style="3" customWidth="1"/>
    <col min="13835" max="13835" width="14.5703125" style="3" customWidth="1"/>
    <col min="13836" max="13836" width="15.7109375" style="3" customWidth="1"/>
    <col min="13837" max="13837" width="15" style="3" customWidth="1"/>
    <col min="13838" max="13838" width="17.7109375" style="3" customWidth="1"/>
    <col min="13839" max="14080" width="11.42578125" style="3"/>
    <col min="14081" max="14083" width="27.7109375" style="3" customWidth="1"/>
    <col min="14084" max="14084" width="22.85546875" style="3" customWidth="1"/>
    <col min="14085" max="14085" width="14.85546875" style="3" bestFit="1" customWidth="1"/>
    <col min="14086" max="14086" width="16.5703125" style="3" customWidth="1"/>
    <col min="14087" max="14087" width="15.5703125" style="3" customWidth="1"/>
    <col min="14088" max="14089" width="15" style="3" customWidth="1"/>
    <col min="14090" max="14090" width="17.28515625" style="3" customWidth="1"/>
    <col min="14091" max="14091" width="14.5703125" style="3" customWidth="1"/>
    <col min="14092" max="14092" width="15.7109375" style="3" customWidth="1"/>
    <col min="14093" max="14093" width="15" style="3" customWidth="1"/>
    <col min="14094" max="14094" width="17.7109375" style="3" customWidth="1"/>
    <col min="14095" max="14336" width="11.42578125" style="3"/>
    <col min="14337" max="14339" width="27.7109375" style="3" customWidth="1"/>
    <col min="14340" max="14340" width="22.85546875" style="3" customWidth="1"/>
    <col min="14341" max="14341" width="14.85546875" style="3" bestFit="1" customWidth="1"/>
    <col min="14342" max="14342" width="16.5703125" style="3" customWidth="1"/>
    <col min="14343" max="14343" width="15.5703125" style="3" customWidth="1"/>
    <col min="14344" max="14345" width="15" style="3" customWidth="1"/>
    <col min="14346" max="14346" width="17.28515625" style="3" customWidth="1"/>
    <col min="14347" max="14347" width="14.5703125" style="3" customWidth="1"/>
    <col min="14348" max="14348" width="15.7109375" style="3" customWidth="1"/>
    <col min="14349" max="14349" width="15" style="3" customWidth="1"/>
    <col min="14350" max="14350" width="17.7109375" style="3" customWidth="1"/>
    <col min="14351" max="14592" width="11.42578125" style="3"/>
    <col min="14593" max="14595" width="27.7109375" style="3" customWidth="1"/>
    <col min="14596" max="14596" width="22.85546875" style="3" customWidth="1"/>
    <col min="14597" max="14597" width="14.85546875" style="3" bestFit="1" customWidth="1"/>
    <col min="14598" max="14598" width="16.5703125" style="3" customWidth="1"/>
    <col min="14599" max="14599" width="15.5703125" style="3" customWidth="1"/>
    <col min="14600" max="14601" width="15" style="3" customWidth="1"/>
    <col min="14602" max="14602" width="17.28515625" style="3" customWidth="1"/>
    <col min="14603" max="14603" width="14.5703125" style="3" customWidth="1"/>
    <col min="14604" max="14604" width="15.7109375" style="3" customWidth="1"/>
    <col min="14605" max="14605" width="15" style="3" customWidth="1"/>
    <col min="14606" max="14606" width="17.7109375" style="3" customWidth="1"/>
    <col min="14607" max="14848" width="11.42578125" style="3"/>
    <col min="14849" max="14851" width="27.7109375" style="3" customWidth="1"/>
    <col min="14852" max="14852" width="22.85546875" style="3" customWidth="1"/>
    <col min="14853" max="14853" width="14.85546875" style="3" bestFit="1" customWidth="1"/>
    <col min="14854" max="14854" width="16.5703125" style="3" customWidth="1"/>
    <col min="14855" max="14855" width="15.5703125" style="3" customWidth="1"/>
    <col min="14856" max="14857" width="15" style="3" customWidth="1"/>
    <col min="14858" max="14858" width="17.28515625" style="3" customWidth="1"/>
    <col min="14859" max="14859" width="14.5703125" style="3" customWidth="1"/>
    <col min="14860" max="14860" width="15.7109375" style="3" customWidth="1"/>
    <col min="14861" max="14861" width="15" style="3" customWidth="1"/>
    <col min="14862" max="14862" width="17.7109375" style="3" customWidth="1"/>
    <col min="14863" max="15104" width="11.42578125" style="3"/>
    <col min="15105" max="15107" width="27.7109375" style="3" customWidth="1"/>
    <col min="15108" max="15108" width="22.85546875" style="3" customWidth="1"/>
    <col min="15109" max="15109" width="14.85546875" style="3" bestFit="1" customWidth="1"/>
    <col min="15110" max="15110" width="16.5703125" style="3" customWidth="1"/>
    <col min="15111" max="15111" width="15.5703125" style="3" customWidth="1"/>
    <col min="15112" max="15113" width="15" style="3" customWidth="1"/>
    <col min="15114" max="15114" width="17.28515625" style="3" customWidth="1"/>
    <col min="15115" max="15115" width="14.5703125" style="3" customWidth="1"/>
    <col min="15116" max="15116" width="15.7109375" style="3" customWidth="1"/>
    <col min="15117" max="15117" width="15" style="3" customWidth="1"/>
    <col min="15118" max="15118" width="17.7109375" style="3" customWidth="1"/>
    <col min="15119" max="15360" width="11.42578125" style="3"/>
    <col min="15361" max="15363" width="27.7109375" style="3" customWidth="1"/>
    <col min="15364" max="15364" width="22.85546875" style="3" customWidth="1"/>
    <col min="15365" max="15365" width="14.85546875" style="3" bestFit="1" customWidth="1"/>
    <col min="15366" max="15366" width="16.5703125" style="3" customWidth="1"/>
    <col min="15367" max="15367" width="15.5703125" style="3" customWidth="1"/>
    <col min="15368" max="15369" width="15" style="3" customWidth="1"/>
    <col min="15370" max="15370" width="17.28515625" style="3" customWidth="1"/>
    <col min="15371" max="15371" width="14.5703125" style="3" customWidth="1"/>
    <col min="15372" max="15372" width="15.7109375" style="3" customWidth="1"/>
    <col min="15373" max="15373" width="15" style="3" customWidth="1"/>
    <col min="15374" max="15374" width="17.7109375" style="3" customWidth="1"/>
    <col min="15375" max="15616" width="11.42578125" style="3"/>
    <col min="15617" max="15619" width="27.7109375" style="3" customWidth="1"/>
    <col min="15620" max="15620" width="22.85546875" style="3" customWidth="1"/>
    <col min="15621" max="15621" width="14.85546875" style="3" bestFit="1" customWidth="1"/>
    <col min="15622" max="15622" width="16.5703125" style="3" customWidth="1"/>
    <col min="15623" max="15623" width="15.5703125" style="3" customWidth="1"/>
    <col min="15624" max="15625" width="15" style="3" customWidth="1"/>
    <col min="15626" max="15626" width="17.28515625" style="3" customWidth="1"/>
    <col min="15627" max="15627" width="14.5703125" style="3" customWidth="1"/>
    <col min="15628" max="15628" width="15.7109375" style="3" customWidth="1"/>
    <col min="15629" max="15629" width="15" style="3" customWidth="1"/>
    <col min="15630" max="15630" width="17.7109375" style="3" customWidth="1"/>
    <col min="15631" max="15872" width="11.42578125" style="3"/>
    <col min="15873" max="15875" width="27.7109375" style="3" customWidth="1"/>
    <col min="15876" max="15876" width="22.85546875" style="3" customWidth="1"/>
    <col min="15877" max="15877" width="14.85546875" style="3" bestFit="1" customWidth="1"/>
    <col min="15878" max="15878" width="16.5703125" style="3" customWidth="1"/>
    <col min="15879" max="15879" width="15.5703125" style="3" customWidth="1"/>
    <col min="15880" max="15881" width="15" style="3" customWidth="1"/>
    <col min="15882" max="15882" width="17.28515625" style="3" customWidth="1"/>
    <col min="15883" max="15883" width="14.5703125" style="3" customWidth="1"/>
    <col min="15884" max="15884" width="15.7109375" style="3" customWidth="1"/>
    <col min="15885" max="15885" width="15" style="3" customWidth="1"/>
    <col min="15886" max="15886" width="17.7109375" style="3" customWidth="1"/>
    <col min="15887" max="16128" width="11.42578125" style="3"/>
    <col min="16129" max="16131" width="27.7109375" style="3" customWidth="1"/>
    <col min="16132" max="16132" width="22.85546875" style="3" customWidth="1"/>
    <col min="16133" max="16133" width="14.85546875" style="3" bestFit="1" customWidth="1"/>
    <col min="16134" max="16134" width="16.5703125" style="3" customWidth="1"/>
    <col min="16135" max="16135" width="15.5703125" style="3" customWidth="1"/>
    <col min="16136" max="16137" width="15" style="3" customWidth="1"/>
    <col min="16138" max="16138" width="17.28515625" style="3" customWidth="1"/>
    <col min="16139" max="16139" width="14.5703125" style="3" customWidth="1"/>
    <col min="16140" max="16140" width="15.7109375" style="3" customWidth="1"/>
    <col min="16141" max="16141" width="15" style="3" customWidth="1"/>
    <col min="16142" max="16142" width="17.7109375" style="3" customWidth="1"/>
    <col min="16143" max="16384" width="11.42578125" style="3"/>
  </cols>
  <sheetData>
    <row r="1" spans="1:14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">
      <c r="A2" s="145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x14ac:dyDescent="0.2">
      <c r="A3" s="145" t="s">
        <v>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x14ac:dyDescent="0.2">
      <c r="A4" s="145" t="s">
        <v>27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x14ac:dyDescent="0.2">
      <c r="A5" s="147" t="s">
        <v>29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1:14" x14ac:dyDescent="0.2">
      <c r="A6" s="145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1:14" ht="13.5" thickBot="1" x14ac:dyDescent="0.25">
      <c r="A7" s="4" t="s">
        <v>3</v>
      </c>
      <c r="B7" s="5"/>
      <c r="C7" s="5"/>
      <c r="D7" s="5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s="8" customFormat="1" ht="4.5" customHeight="1" x14ac:dyDescent="0.2">
      <c r="A8" s="136" t="s">
        <v>4</v>
      </c>
      <c r="B8" s="7"/>
      <c r="C8" s="7"/>
      <c r="D8" s="139" t="s">
        <v>5</v>
      </c>
      <c r="E8" s="140"/>
      <c r="F8" s="140"/>
      <c r="G8" s="140"/>
      <c r="H8" s="140"/>
      <c r="I8" s="140"/>
      <c r="J8" s="140"/>
      <c r="K8" s="140"/>
      <c r="L8" s="140"/>
      <c r="M8" s="140"/>
      <c r="N8" s="141"/>
    </row>
    <row r="9" spans="1:14" s="8" customFormat="1" x14ac:dyDescent="0.2">
      <c r="A9" s="137"/>
      <c r="B9" s="9"/>
      <c r="C9" s="9"/>
      <c r="D9" s="142"/>
      <c r="E9" s="143"/>
      <c r="F9" s="143"/>
      <c r="G9" s="143"/>
      <c r="H9" s="143"/>
      <c r="I9" s="143"/>
      <c r="J9" s="143"/>
      <c r="K9" s="143"/>
      <c r="L9" s="143"/>
      <c r="M9" s="143"/>
      <c r="N9" s="144"/>
    </row>
    <row r="10" spans="1:14" s="8" customFormat="1" x14ac:dyDescent="0.2">
      <c r="A10" s="138"/>
      <c r="B10" s="10" t="s">
        <v>6</v>
      </c>
      <c r="C10" s="10" t="s">
        <v>7</v>
      </c>
      <c r="D10" s="10" t="s">
        <v>8</v>
      </c>
      <c r="E10" s="11" t="s">
        <v>9</v>
      </c>
      <c r="F10" s="11" t="s">
        <v>10</v>
      </c>
      <c r="G10" s="10" t="s">
        <v>11</v>
      </c>
      <c r="H10" s="10" t="s">
        <v>12</v>
      </c>
      <c r="I10" s="10" t="s">
        <v>13</v>
      </c>
      <c r="J10" s="10" t="s">
        <v>14</v>
      </c>
      <c r="K10" s="11" t="s">
        <v>15</v>
      </c>
      <c r="L10" s="10" t="s">
        <v>16</v>
      </c>
      <c r="M10" s="10" t="s">
        <v>17</v>
      </c>
      <c r="N10" s="12" t="s">
        <v>18</v>
      </c>
    </row>
    <row r="11" spans="1:14" x14ac:dyDescent="0.2">
      <c r="A11" s="13" t="s">
        <v>19</v>
      </c>
      <c r="B11" s="14">
        <f>+'[3]GASTOS PERSONAL'!M35</f>
        <v>276982380</v>
      </c>
      <c r="C11" s="14">
        <f>+'[3]GASTOS PERSONAL'!N35</f>
        <v>269447565</v>
      </c>
      <c r="D11" s="14">
        <f>+'[3]GASTOS PERSONAL'!O35</f>
        <v>280767496</v>
      </c>
      <c r="E11" s="14">
        <f>+'[3]GASTOS PERSONAL'!P35</f>
        <v>257733496</v>
      </c>
      <c r="F11" s="14">
        <f>+'[3]GASTOS PERSONAL'!Q35</f>
        <v>305269878</v>
      </c>
      <c r="G11" s="14">
        <f>+'[3]GASTOS PERSONAL'!R35</f>
        <v>415069041</v>
      </c>
      <c r="H11" s="14">
        <f>+'[3]GASTOS PERSONAL'!S35</f>
        <v>289684711</v>
      </c>
      <c r="I11" s="14">
        <f>+'[3]GASTOS PERSONAL'!T35</f>
        <v>273149878</v>
      </c>
      <c r="J11" s="14">
        <f>+'[3]GASTOS PERSONAL'!U35</f>
        <v>270751878</v>
      </c>
      <c r="K11" s="14">
        <f>+'[3]GASTOS PERSONAL'!V35</f>
        <v>253297878</v>
      </c>
      <c r="L11" s="14">
        <f>+'[3]GASTOS PERSONAL'!W35</f>
        <v>531000739</v>
      </c>
      <c r="M11" s="14">
        <f>+'[3]GASTOS PERSONAL'!X35</f>
        <v>240540556</v>
      </c>
      <c r="N11" s="15">
        <f>SUM(B11:M11)</f>
        <v>3663695496</v>
      </c>
    </row>
    <row r="12" spans="1:14" x14ac:dyDescent="0.2">
      <c r="A12" s="16"/>
      <c r="B12" s="17"/>
      <c r="C12" s="17"/>
      <c r="D12" s="17"/>
      <c r="E12" s="18"/>
      <c r="F12" s="18"/>
      <c r="G12" s="17"/>
      <c r="H12" s="17"/>
      <c r="I12" s="17"/>
      <c r="J12" s="17"/>
      <c r="K12" s="18"/>
      <c r="L12" s="17"/>
      <c r="M12" s="17"/>
      <c r="N12" s="15"/>
    </row>
    <row r="13" spans="1:14" ht="11.25" customHeight="1" x14ac:dyDescent="0.2">
      <c r="A13" s="19" t="s">
        <v>20</v>
      </c>
      <c r="B13" s="14">
        <f>+'[3]GASTOS GENERALES'!M77</f>
        <v>783476</v>
      </c>
      <c r="C13" s="14">
        <f>+'[3]GASTOS GENERALES'!N77</f>
        <v>28973075.914848484</v>
      </c>
      <c r="D13" s="14">
        <f>+'[3]GASTOS GENERALES'!O77</f>
        <v>51761960.258181818</v>
      </c>
      <c r="E13" s="14">
        <f>+'[3]GASTOS GENERALES'!P77</f>
        <v>102631820.02818181</v>
      </c>
      <c r="F13" s="14">
        <f>+'[3]GASTOS GENERALES'!Q77</f>
        <v>50189946.028181821</v>
      </c>
      <c r="G13" s="14">
        <f>+'[3]GASTOS GENERALES'!R77</f>
        <v>32631621.928181816</v>
      </c>
      <c r="H13" s="14">
        <f>+'[3]GASTOS GENERALES'!S77</f>
        <v>31944414.408181816</v>
      </c>
      <c r="I13" s="14">
        <f>+'[3]GASTOS GENERALES'!T77</f>
        <v>25947378.928181816</v>
      </c>
      <c r="J13" s="14">
        <f>+'[3]GASTOS GENERALES'!U77</f>
        <v>25879408.928181816</v>
      </c>
      <c r="K13" s="14">
        <f>+'[3]GASTOS GENERALES'!V77</f>
        <v>50460968.92818182</v>
      </c>
      <c r="L13" s="14">
        <f>+'[3]GASTOS GENERALES'!W77</f>
        <v>26701983.74818182</v>
      </c>
      <c r="M13" s="14">
        <f>+'[3]GASTOS GENERALES'!X77</f>
        <v>27332437.899999999</v>
      </c>
      <c r="N13" s="15">
        <f>SUM(B13:M13)</f>
        <v>455238492.99848485</v>
      </c>
    </row>
    <row r="14" spans="1:14" ht="11.25" customHeight="1" x14ac:dyDescent="0.2">
      <c r="A14" s="19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</row>
    <row r="15" spans="1:14" ht="11.25" customHeight="1" x14ac:dyDescent="0.2">
      <c r="A15" s="20" t="s">
        <v>21</v>
      </c>
      <c r="B15" s="21">
        <f t="shared" ref="B15:M15" si="0">SUM(B11:B14)</f>
        <v>277765856</v>
      </c>
      <c r="C15" s="21">
        <f t="shared" si="0"/>
        <v>298420640.91484851</v>
      </c>
      <c r="D15" s="21">
        <f t="shared" si="0"/>
        <v>332529456.25818181</v>
      </c>
      <c r="E15" s="21">
        <f t="shared" si="0"/>
        <v>360365316.02818179</v>
      </c>
      <c r="F15" s="21">
        <f t="shared" si="0"/>
        <v>355459824.02818179</v>
      </c>
      <c r="G15" s="21">
        <f t="shared" si="0"/>
        <v>447700662.92818183</v>
      </c>
      <c r="H15" s="21">
        <f t="shared" si="0"/>
        <v>321629125.40818179</v>
      </c>
      <c r="I15" s="21">
        <f t="shared" si="0"/>
        <v>299097256.92818183</v>
      </c>
      <c r="J15" s="21">
        <f t="shared" si="0"/>
        <v>296631286.92818183</v>
      </c>
      <c r="K15" s="21">
        <f t="shared" si="0"/>
        <v>303758846.92818183</v>
      </c>
      <c r="L15" s="21">
        <f t="shared" si="0"/>
        <v>557702722.74818182</v>
      </c>
      <c r="M15" s="21">
        <f t="shared" si="0"/>
        <v>267872993.90000001</v>
      </c>
      <c r="N15" s="22">
        <f>SUM(N11:N13)</f>
        <v>4118933988.9984846</v>
      </c>
    </row>
    <row r="16" spans="1:14" ht="11.25" customHeight="1" x14ac:dyDescent="0.2">
      <c r="A16" s="19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</row>
    <row r="17" spans="1:14" ht="11.25" customHeight="1" x14ac:dyDescent="0.2">
      <c r="A17" s="19" t="s">
        <v>22</v>
      </c>
      <c r="B17" s="14">
        <f>+[3]RESTAURACION!M57</f>
        <v>0</v>
      </c>
      <c r="C17" s="14">
        <f>+[3]RESTAURACION!N57</f>
        <v>40645065.99666667</v>
      </c>
      <c r="D17" s="14">
        <f>+[3]RESTAURACION!O57</f>
        <v>64349000</v>
      </c>
      <c r="E17" s="14">
        <f>+[3]RESTAURACION!P57</f>
        <v>39755666</v>
      </c>
      <c r="F17" s="14">
        <f>+[3]RESTAURACION!Q57</f>
        <v>173619600</v>
      </c>
      <c r="G17" s="14">
        <f>+[3]RESTAURACION!R57</f>
        <v>45535000</v>
      </c>
      <c r="H17" s="14">
        <f>+[3]RESTAURACION!S57</f>
        <v>51032000</v>
      </c>
      <c r="I17" s="14">
        <f>+[3]RESTAURACION!T57</f>
        <v>30345668</v>
      </c>
      <c r="J17" s="14">
        <f>+[3]RESTAURACION!U57</f>
        <v>77013334</v>
      </c>
      <c r="K17" s="14">
        <f>+[3]RESTAURACION!V57</f>
        <v>3597000</v>
      </c>
      <c r="L17" s="14">
        <f>+[3]RESTAURACION!W57</f>
        <v>2626666</v>
      </c>
      <c r="M17" s="14">
        <f>+[3]RESTAURACION!X57</f>
        <v>1000000</v>
      </c>
      <c r="N17" s="15">
        <f>SUM(B17:M17)</f>
        <v>529518999.99666667</v>
      </c>
    </row>
    <row r="18" spans="1:14" x14ac:dyDescent="0.2">
      <c r="A18" s="19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15"/>
    </row>
    <row r="19" spans="1:14" ht="11.25" customHeight="1" x14ac:dyDescent="0.2">
      <c r="A19" s="19" t="s">
        <v>23</v>
      </c>
      <c r="B19" s="14">
        <f>+[3]ADMINISTRACION!M425</f>
        <v>80330861.633333355</v>
      </c>
      <c r="C19" s="14">
        <f>+[3]ADMINISTRACION!N425</f>
        <v>250975158.68000001</v>
      </c>
      <c r="D19" s="14">
        <f>+[3]ADMINISTRACION!O425</f>
        <v>362878331.66666663</v>
      </c>
      <c r="E19" s="14">
        <f>+[3]ADMINISTRACION!P425</f>
        <v>336954524.66666663</v>
      </c>
      <c r="F19" s="14">
        <f>+[3]ADMINISTRACION!Q425</f>
        <v>282901202.66666663</v>
      </c>
      <c r="G19" s="14">
        <f>+[3]ADMINISTRACION!R425</f>
        <v>271320234.66666663</v>
      </c>
      <c r="H19" s="14">
        <f>+[3]ADMINISTRACION!S425</f>
        <v>299790867.66666663</v>
      </c>
      <c r="I19" s="14">
        <f>+[3]ADMINISTRACION!T425</f>
        <v>241688336.66666666</v>
      </c>
      <c r="J19" s="14">
        <f>+[3]ADMINISTRACION!U425</f>
        <v>238299407.66666666</v>
      </c>
      <c r="K19" s="14">
        <f>+[3]ADMINISTRACION!V425</f>
        <v>216153096.86666664</v>
      </c>
      <c r="L19" s="14">
        <f>+[3]ADMINISTRACION!W425</f>
        <v>164040719.00333333</v>
      </c>
      <c r="M19" s="14">
        <f>+[3]ADMINISTRACION!X425</f>
        <v>33692803.920000002</v>
      </c>
      <c r="N19" s="15">
        <f>SUM(B19:M19)</f>
        <v>2779025545.7700005</v>
      </c>
    </row>
    <row r="20" spans="1:14" ht="11.25" customHeight="1" x14ac:dyDescent="0.2">
      <c r="A20" s="19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</row>
    <row r="21" spans="1:14" ht="11.25" customHeight="1" x14ac:dyDescent="0.2">
      <c r="A21" s="20" t="s">
        <v>24</v>
      </c>
      <c r="B21" s="21">
        <f>SUM(B17:B20)</f>
        <v>80330861.633333355</v>
      </c>
      <c r="C21" s="21">
        <f t="shared" ref="C21:M21" si="1">SUM(C17:C20)</f>
        <v>291620224.67666668</v>
      </c>
      <c r="D21" s="21">
        <f t="shared" si="1"/>
        <v>427227331.66666663</v>
      </c>
      <c r="E21" s="21">
        <f t="shared" si="1"/>
        <v>376710190.66666663</v>
      </c>
      <c r="F21" s="21">
        <f t="shared" si="1"/>
        <v>456520802.66666663</v>
      </c>
      <c r="G21" s="21">
        <f t="shared" si="1"/>
        <v>316855234.66666663</v>
      </c>
      <c r="H21" s="21">
        <f t="shared" si="1"/>
        <v>350822867.66666663</v>
      </c>
      <c r="I21" s="21">
        <f t="shared" si="1"/>
        <v>272034004.66666663</v>
      </c>
      <c r="J21" s="21">
        <f t="shared" si="1"/>
        <v>315312741.66666663</v>
      </c>
      <c r="K21" s="21">
        <f t="shared" si="1"/>
        <v>219750096.86666664</v>
      </c>
      <c r="L21" s="21">
        <f t="shared" si="1"/>
        <v>166667385.00333333</v>
      </c>
      <c r="M21" s="21">
        <f t="shared" si="1"/>
        <v>34692803.920000002</v>
      </c>
      <c r="N21" s="22">
        <f>+N17+N19</f>
        <v>3308544545.7666674</v>
      </c>
    </row>
    <row r="22" spans="1:14" x14ac:dyDescent="0.2">
      <c r="A22" s="19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/>
    </row>
    <row r="23" spans="1:14" ht="11.25" customHeight="1" x14ac:dyDescent="0.2">
      <c r="A23" s="20" t="s">
        <v>25</v>
      </c>
      <c r="B23" s="21">
        <f>+[3]FONAM!M147</f>
        <v>0</v>
      </c>
      <c r="C23" s="21">
        <f>+[3]FONAM!N147</f>
        <v>0</v>
      </c>
      <c r="D23" s="21">
        <f>[3]FONAM!$O$147</f>
        <v>0</v>
      </c>
      <c r="E23" s="21">
        <f>[3]FONAM!$P$147</f>
        <v>0</v>
      </c>
      <c r="F23" s="21">
        <f>[3]FONAM!$Q$147</f>
        <v>0</v>
      </c>
      <c r="G23" s="21">
        <f>[3]FONAM!$R$147</f>
        <v>0</v>
      </c>
      <c r="H23" s="21">
        <f>[3]FONAM!$S$147</f>
        <v>0</v>
      </c>
      <c r="I23" s="21">
        <f>[3]FONAM!$T$147</f>
        <v>0</v>
      </c>
      <c r="J23" s="21">
        <f>[3]FONAM!$U$147</f>
        <v>0</v>
      </c>
      <c r="K23" s="21">
        <f>[3]FONAM!$V$147</f>
        <v>0</v>
      </c>
      <c r="L23" s="21">
        <f>[3]FONAM!$W$147</f>
        <v>0</v>
      </c>
      <c r="M23" s="21">
        <f>[3]FONAM!$X$147</f>
        <v>0</v>
      </c>
      <c r="N23" s="22">
        <f>SUM(D23:M23)</f>
        <v>0</v>
      </c>
    </row>
    <row r="24" spans="1:14" s="30" customFormat="1" ht="13.5" thickBot="1" x14ac:dyDescent="0.25">
      <c r="A24" s="26"/>
      <c r="B24" s="27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9"/>
    </row>
    <row r="26" spans="1:14" x14ac:dyDescent="0.2">
      <c r="E26" s="32"/>
    </row>
    <row r="27" spans="1:14" x14ac:dyDescent="0.2">
      <c r="E27" s="32"/>
    </row>
  </sheetData>
  <mergeCells count="7">
    <mergeCell ref="A8:A10"/>
    <mergeCell ref="D8:N9"/>
    <mergeCell ref="A2:N2"/>
    <mergeCell ref="A3:N3"/>
    <mergeCell ref="A4:N4"/>
    <mergeCell ref="A5:N5"/>
    <mergeCell ref="A6:N6"/>
  </mergeCells>
  <pageMargins left="0.75" right="0.75" top="1" bottom="1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K27" sqref="K27"/>
    </sheetView>
  </sheetViews>
  <sheetFormatPr baseColWidth="10" defaultRowHeight="12.75" x14ac:dyDescent="0.2"/>
  <cols>
    <col min="1" max="3" width="27.7109375" style="3" customWidth="1"/>
    <col min="4" max="4" width="22.85546875" style="3" customWidth="1"/>
    <col min="5" max="5" width="14.85546875" style="3" bestFit="1" customWidth="1"/>
    <col min="6" max="6" width="16.5703125" style="3" customWidth="1"/>
    <col min="7" max="7" width="15.5703125" style="3" customWidth="1"/>
    <col min="8" max="9" width="15" style="3" customWidth="1"/>
    <col min="10" max="10" width="17.28515625" style="3" customWidth="1"/>
    <col min="11" max="11" width="14.5703125" style="3" customWidth="1"/>
    <col min="12" max="12" width="15.7109375" style="3" customWidth="1"/>
    <col min="13" max="13" width="15" style="3" customWidth="1"/>
    <col min="14" max="14" width="17.7109375" style="3" customWidth="1"/>
    <col min="15" max="256" width="11.42578125" style="3"/>
    <col min="257" max="259" width="27.7109375" style="3" customWidth="1"/>
    <col min="260" max="260" width="22.85546875" style="3" customWidth="1"/>
    <col min="261" max="261" width="14.85546875" style="3" bestFit="1" customWidth="1"/>
    <col min="262" max="262" width="16.5703125" style="3" customWidth="1"/>
    <col min="263" max="263" width="15.5703125" style="3" customWidth="1"/>
    <col min="264" max="265" width="15" style="3" customWidth="1"/>
    <col min="266" max="266" width="17.28515625" style="3" customWidth="1"/>
    <col min="267" max="267" width="14.5703125" style="3" customWidth="1"/>
    <col min="268" max="268" width="15.7109375" style="3" customWidth="1"/>
    <col min="269" max="269" width="15" style="3" customWidth="1"/>
    <col min="270" max="270" width="17.7109375" style="3" customWidth="1"/>
    <col min="271" max="512" width="11.42578125" style="3"/>
    <col min="513" max="515" width="27.7109375" style="3" customWidth="1"/>
    <col min="516" max="516" width="22.85546875" style="3" customWidth="1"/>
    <col min="517" max="517" width="14.85546875" style="3" bestFit="1" customWidth="1"/>
    <col min="518" max="518" width="16.5703125" style="3" customWidth="1"/>
    <col min="519" max="519" width="15.5703125" style="3" customWidth="1"/>
    <col min="520" max="521" width="15" style="3" customWidth="1"/>
    <col min="522" max="522" width="17.28515625" style="3" customWidth="1"/>
    <col min="523" max="523" width="14.5703125" style="3" customWidth="1"/>
    <col min="524" max="524" width="15.7109375" style="3" customWidth="1"/>
    <col min="525" max="525" width="15" style="3" customWidth="1"/>
    <col min="526" max="526" width="17.7109375" style="3" customWidth="1"/>
    <col min="527" max="768" width="11.42578125" style="3"/>
    <col min="769" max="771" width="27.7109375" style="3" customWidth="1"/>
    <col min="772" max="772" width="22.85546875" style="3" customWidth="1"/>
    <col min="773" max="773" width="14.85546875" style="3" bestFit="1" customWidth="1"/>
    <col min="774" max="774" width="16.5703125" style="3" customWidth="1"/>
    <col min="775" max="775" width="15.5703125" style="3" customWidth="1"/>
    <col min="776" max="777" width="15" style="3" customWidth="1"/>
    <col min="778" max="778" width="17.28515625" style="3" customWidth="1"/>
    <col min="779" max="779" width="14.5703125" style="3" customWidth="1"/>
    <col min="780" max="780" width="15.7109375" style="3" customWidth="1"/>
    <col min="781" max="781" width="15" style="3" customWidth="1"/>
    <col min="782" max="782" width="17.7109375" style="3" customWidth="1"/>
    <col min="783" max="1024" width="11.42578125" style="3"/>
    <col min="1025" max="1027" width="27.7109375" style="3" customWidth="1"/>
    <col min="1028" max="1028" width="22.85546875" style="3" customWidth="1"/>
    <col min="1029" max="1029" width="14.85546875" style="3" bestFit="1" customWidth="1"/>
    <col min="1030" max="1030" width="16.5703125" style="3" customWidth="1"/>
    <col min="1031" max="1031" width="15.5703125" style="3" customWidth="1"/>
    <col min="1032" max="1033" width="15" style="3" customWidth="1"/>
    <col min="1034" max="1034" width="17.28515625" style="3" customWidth="1"/>
    <col min="1035" max="1035" width="14.5703125" style="3" customWidth="1"/>
    <col min="1036" max="1036" width="15.7109375" style="3" customWidth="1"/>
    <col min="1037" max="1037" width="15" style="3" customWidth="1"/>
    <col min="1038" max="1038" width="17.7109375" style="3" customWidth="1"/>
    <col min="1039" max="1280" width="11.42578125" style="3"/>
    <col min="1281" max="1283" width="27.7109375" style="3" customWidth="1"/>
    <col min="1284" max="1284" width="22.85546875" style="3" customWidth="1"/>
    <col min="1285" max="1285" width="14.85546875" style="3" bestFit="1" customWidth="1"/>
    <col min="1286" max="1286" width="16.5703125" style="3" customWidth="1"/>
    <col min="1287" max="1287" width="15.5703125" style="3" customWidth="1"/>
    <col min="1288" max="1289" width="15" style="3" customWidth="1"/>
    <col min="1290" max="1290" width="17.28515625" style="3" customWidth="1"/>
    <col min="1291" max="1291" width="14.5703125" style="3" customWidth="1"/>
    <col min="1292" max="1292" width="15.7109375" style="3" customWidth="1"/>
    <col min="1293" max="1293" width="15" style="3" customWidth="1"/>
    <col min="1294" max="1294" width="17.7109375" style="3" customWidth="1"/>
    <col min="1295" max="1536" width="11.42578125" style="3"/>
    <col min="1537" max="1539" width="27.7109375" style="3" customWidth="1"/>
    <col min="1540" max="1540" width="22.85546875" style="3" customWidth="1"/>
    <col min="1541" max="1541" width="14.85546875" style="3" bestFit="1" customWidth="1"/>
    <col min="1542" max="1542" width="16.5703125" style="3" customWidth="1"/>
    <col min="1543" max="1543" width="15.5703125" style="3" customWidth="1"/>
    <col min="1544" max="1545" width="15" style="3" customWidth="1"/>
    <col min="1546" max="1546" width="17.28515625" style="3" customWidth="1"/>
    <col min="1547" max="1547" width="14.5703125" style="3" customWidth="1"/>
    <col min="1548" max="1548" width="15.7109375" style="3" customWidth="1"/>
    <col min="1549" max="1549" width="15" style="3" customWidth="1"/>
    <col min="1550" max="1550" width="17.7109375" style="3" customWidth="1"/>
    <col min="1551" max="1792" width="11.42578125" style="3"/>
    <col min="1793" max="1795" width="27.7109375" style="3" customWidth="1"/>
    <col min="1796" max="1796" width="22.85546875" style="3" customWidth="1"/>
    <col min="1797" max="1797" width="14.85546875" style="3" bestFit="1" customWidth="1"/>
    <col min="1798" max="1798" width="16.5703125" style="3" customWidth="1"/>
    <col min="1799" max="1799" width="15.5703125" style="3" customWidth="1"/>
    <col min="1800" max="1801" width="15" style="3" customWidth="1"/>
    <col min="1802" max="1802" width="17.28515625" style="3" customWidth="1"/>
    <col min="1803" max="1803" width="14.5703125" style="3" customWidth="1"/>
    <col min="1804" max="1804" width="15.7109375" style="3" customWidth="1"/>
    <col min="1805" max="1805" width="15" style="3" customWidth="1"/>
    <col min="1806" max="1806" width="17.7109375" style="3" customWidth="1"/>
    <col min="1807" max="2048" width="11.42578125" style="3"/>
    <col min="2049" max="2051" width="27.7109375" style="3" customWidth="1"/>
    <col min="2052" max="2052" width="22.85546875" style="3" customWidth="1"/>
    <col min="2053" max="2053" width="14.85546875" style="3" bestFit="1" customWidth="1"/>
    <col min="2054" max="2054" width="16.5703125" style="3" customWidth="1"/>
    <col min="2055" max="2055" width="15.5703125" style="3" customWidth="1"/>
    <col min="2056" max="2057" width="15" style="3" customWidth="1"/>
    <col min="2058" max="2058" width="17.28515625" style="3" customWidth="1"/>
    <col min="2059" max="2059" width="14.5703125" style="3" customWidth="1"/>
    <col min="2060" max="2060" width="15.7109375" style="3" customWidth="1"/>
    <col min="2061" max="2061" width="15" style="3" customWidth="1"/>
    <col min="2062" max="2062" width="17.7109375" style="3" customWidth="1"/>
    <col min="2063" max="2304" width="11.42578125" style="3"/>
    <col min="2305" max="2307" width="27.7109375" style="3" customWidth="1"/>
    <col min="2308" max="2308" width="22.85546875" style="3" customWidth="1"/>
    <col min="2309" max="2309" width="14.85546875" style="3" bestFit="1" customWidth="1"/>
    <col min="2310" max="2310" width="16.5703125" style="3" customWidth="1"/>
    <col min="2311" max="2311" width="15.5703125" style="3" customWidth="1"/>
    <col min="2312" max="2313" width="15" style="3" customWidth="1"/>
    <col min="2314" max="2314" width="17.28515625" style="3" customWidth="1"/>
    <col min="2315" max="2315" width="14.5703125" style="3" customWidth="1"/>
    <col min="2316" max="2316" width="15.7109375" style="3" customWidth="1"/>
    <col min="2317" max="2317" width="15" style="3" customWidth="1"/>
    <col min="2318" max="2318" width="17.7109375" style="3" customWidth="1"/>
    <col min="2319" max="2560" width="11.42578125" style="3"/>
    <col min="2561" max="2563" width="27.7109375" style="3" customWidth="1"/>
    <col min="2564" max="2564" width="22.85546875" style="3" customWidth="1"/>
    <col min="2565" max="2565" width="14.85546875" style="3" bestFit="1" customWidth="1"/>
    <col min="2566" max="2566" width="16.5703125" style="3" customWidth="1"/>
    <col min="2567" max="2567" width="15.5703125" style="3" customWidth="1"/>
    <col min="2568" max="2569" width="15" style="3" customWidth="1"/>
    <col min="2570" max="2570" width="17.28515625" style="3" customWidth="1"/>
    <col min="2571" max="2571" width="14.5703125" style="3" customWidth="1"/>
    <col min="2572" max="2572" width="15.7109375" style="3" customWidth="1"/>
    <col min="2573" max="2573" width="15" style="3" customWidth="1"/>
    <col min="2574" max="2574" width="17.7109375" style="3" customWidth="1"/>
    <col min="2575" max="2816" width="11.42578125" style="3"/>
    <col min="2817" max="2819" width="27.7109375" style="3" customWidth="1"/>
    <col min="2820" max="2820" width="22.85546875" style="3" customWidth="1"/>
    <col min="2821" max="2821" width="14.85546875" style="3" bestFit="1" customWidth="1"/>
    <col min="2822" max="2822" width="16.5703125" style="3" customWidth="1"/>
    <col min="2823" max="2823" width="15.5703125" style="3" customWidth="1"/>
    <col min="2824" max="2825" width="15" style="3" customWidth="1"/>
    <col min="2826" max="2826" width="17.28515625" style="3" customWidth="1"/>
    <col min="2827" max="2827" width="14.5703125" style="3" customWidth="1"/>
    <col min="2828" max="2828" width="15.7109375" style="3" customWidth="1"/>
    <col min="2829" max="2829" width="15" style="3" customWidth="1"/>
    <col min="2830" max="2830" width="17.7109375" style="3" customWidth="1"/>
    <col min="2831" max="3072" width="11.42578125" style="3"/>
    <col min="3073" max="3075" width="27.7109375" style="3" customWidth="1"/>
    <col min="3076" max="3076" width="22.85546875" style="3" customWidth="1"/>
    <col min="3077" max="3077" width="14.85546875" style="3" bestFit="1" customWidth="1"/>
    <col min="3078" max="3078" width="16.5703125" style="3" customWidth="1"/>
    <col min="3079" max="3079" width="15.5703125" style="3" customWidth="1"/>
    <col min="3080" max="3081" width="15" style="3" customWidth="1"/>
    <col min="3082" max="3082" width="17.28515625" style="3" customWidth="1"/>
    <col min="3083" max="3083" width="14.5703125" style="3" customWidth="1"/>
    <col min="3084" max="3084" width="15.7109375" style="3" customWidth="1"/>
    <col min="3085" max="3085" width="15" style="3" customWidth="1"/>
    <col min="3086" max="3086" width="17.7109375" style="3" customWidth="1"/>
    <col min="3087" max="3328" width="11.42578125" style="3"/>
    <col min="3329" max="3331" width="27.7109375" style="3" customWidth="1"/>
    <col min="3332" max="3332" width="22.85546875" style="3" customWidth="1"/>
    <col min="3333" max="3333" width="14.85546875" style="3" bestFit="1" customWidth="1"/>
    <col min="3334" max="3334" width="16.5703125" style="3" customWidth="1"/>
    <col min="3335" max="3335" width="15.5703125" style="3" customWidth="1"/>
    <col min="3336" max="3337" width="15" style="3" customWidth="1"/>
    <col min="3338" max="3338" width="17.28515625" style="3" customWidth="1"/>
    <col min="3339" max="3339" width="14.5703125" style="3" customWidth="1"/>
    <col min="3340" max="3340" width="15.7109375" style="3" customWidth="1"/>
    <col min="3341" max="3341" width="15" style="3" customWidth="1"/>
    <col min="3342" max="3342" width="17.7109375" style="3" customWidth="1"/>
    <col min="3343" max="3584" width="11.42578125" style="3"/>
    <col min="3585" max="3587" width="27.7109375" style="3" customWidth="1"/>
    <col min="3588" max="3588" width="22.85546875" style="3" customWidth="1"/>
    <col min="3589" max="3589" width="14.85546875" style="3" bestFit="1" customWidth="1"/>
    <col min="3590" max="3590" width="16.5703125" style="3" customWidth="1"/>
    <col min="3591" max="3591" width="15.5703125" style="3" customWidth="1"/>
    <col min="3592" max="3593" width="15" style="3" customWidth="1"/>
    <col min="3594" max="3594" width="17.28515625" style="3" customWidth="1"/>
    <col min="3595" max="3595" width="14.5703125" style="3" customWidth="1"/>
    <col min="3596" max="3596" width="15.7109375" style="3" customWidth="1"/>
    <col min="3597" max="3597" width="15" style="3" customWidth="1"/>
    <col min="3598" max="3598" width="17.7109375" style="3" customWidth="1"/>
    <col min="3599" max="3840" width="11.42578125" style="3"/>
    <col min="3841" max="3843" width="27.7109375" style="3" customWidth="1"/>
    <col min="3844" max="3844" width="22.85546875" style="3" customWidth="1"/>
    <col min="3845" max="3845" width="14.85546875" style="3" bestFit="1" customWidth="1"/>
    <col min="3846" max="3846" width="16.5703125" style="3" customWidth="1"/>
    <col min="3847" max="3847" width="15.5703125" style="3" customWidth="1"/>
    <col min="3848" max="3849" width="15" style="3" customWidth="1"/>
    <col min="3850" max="3850" width="17.28515625" style="3" customWidth="1"/>
    <col min="3851" max="3851" width="14.5703125" style="3" customWidth="1"/>
    <col min="3852" max="3852" width="15.7109375" style="3" customWidth="1"/>
    <col min="3853" max="3853" width="15" style="3" customWidth="1"/>
    <col min="3854" max="3854" width="17.7109375" style="3" customWidth="1"/>
    <col min="3855" max="4096" width="11.42578125" style="3"/>
    <col min="4097" max="4099" width="27.7109375" style="3" customWidth="1"/>
    <col min="4100" max="4100" width="22.85546875" style="3" customWidth="1"/>
    <col min="4101" max="4101" width="14.85546875" style="3" bestFit="1" customWidth="1"/>
    <col min="4102" max="4102" width="16.5703125" style="3" customWidth="1"/>
    <col min="4103" max="4103" width="15.5703125" style="3" customWidth="1"/>
    <col min="4104" max="4105" width="15" style="3" customWidth="1"/>
    <col min="4106" max="4106" width="17.28515625" style="3" customWidth="1"/>
    <col min="4107" max="4107" width="14.5703125" style="3" customWidth="1"/>
    <col min="4108" max="4108" width="15.7109375" style="3" customWidth="1"/>
    <col min="4109" max="4109" width="15" style="3" customWidth="1"/>
    <col min="4110" max="4110" width="17.7109375" style="3" customWidth="1"/>
    <col min="4111" max="4352" width="11.42578125" style="3"/>
    <col min="4353" max="4355" width="27.7109375" style="3" customWidth="1"/>
    <col min="4356" max="4356" width="22.85546875" style="3" customWidth="1"/>
    <col min="4357" max="4357" width="14.85546875" style="3" bestFit="1" customWidth="1"/>
    <col min="4358" max="4358" width="16.5703125" style="3" customWidth="1"/>
    <col min="4359" max="4359" width="15.5703125" style="3" customWidth="1"/>
    <col min="4360" max="4361" width="15" style="3" customWidth="1"/>
    <col min="4362" max="4362" width="17.28515625" style="3" customWidth="1"/>
    <col min="4363" max="4363" width="14.5703125" style="3" customWidth="1"/>
    <col min="4364" max="4364" width="15.7109375" style="3" customWidth="1"/>
    <col min="4365" max="4365" width="15" style="3" customWidth="1"/>
    <col min="4366" max="4366" width="17.7109375" style="3" customWidth="1"/>
    <col min="4367" max="4608" width="11.42578125" style="3"/>
    <col min="4609" max="4611" width="27.7109375" style="3" customWidth="1"/>
    <col min="4612" max="4612" width="22.85546875" style="3" customWidth="1"/>
    <col min="4613" max="4613" width="14.85546875" style="3" bestFit="1" customWidth="1"/>
    <col min="4614" max="4614" width="16.5703125" style="3" customWidth="1"/>
    <col min="4615" max="4615" width="15.5703125" style="3" customWidth="1"/>
    <col min="4616" max="4617" width="15" style="3" customWidth="1"/>
    <col min="4618" max="4618" width="17.28515625" style="3" customWidth="1"/>
    <col min="4619" max="4619" width="14.5703125" style="3" customWidth="1"/>
    <col min="4620" max="4620" width="15.7109375" style="3" customWidth="1"/>
    <col min="4621" max="4621" width="15" style="3" customWidth="1"/>
    <col min="4622" max="4622" width="17.7109375" style="3" customWidth="1"/>
    <col min="4623" max="4864" width="11.42578125" style="3"/>
    <col min="4865" max="4867" width="27.7109375" style="3" customWidth="1"/>
    <col min="4868" max="4868" width="22.85546875" style="3" customWidth="1"/>
    <col min="4869" max="4869" width="14.85546875" style="3" bestFit="1" customWidth="1"/>
    <col min="4870" max="4870" width="16.5703125" style="3" customWidth="1"/>
    <col min="4871" max="4871" width="15.5703125" style="3" customWidth="1"/>
    <col min="4872" max="4873" width="15" style="3" customWidth="1"/>
    <col min="4874" max="4874" width="17.28515625" style="3" customWidth="1"/>
    <col min="4875" max="4875" width="14.5703125" style="3" customWidth="1"/>
    <col min="4876" max="4876" width="15.7109375" style="3" customWidth="1"/>
    <col min="4877" max="4877" width="15" style="3" customWidth="1"/>
    <col min="4878" max="4878" width="17.7109375" style="3" customWidth="1"/>
    <col min="4879" max="5120" width="11.42578125" style="3"/>
    <col min="5121" max="5123" width="27.7109375" style="3" customWidth="1"/>
    <col min="5124" max="5124" width="22.85546875" style="3" customWidth="1"/>
    <col min="5125" max="5125" width="14.85546875" style="3" bestFit="1" customWidth="1"/>
    <col min="5126" max="5126" width="16.5703125" style="3" customWidth="1"/>
    <col min="5127" max="5127" width="15.5703125" style="3" customWidth="1"/>
    <col min="5128" max="5129" width="15" style="3" customWidth="1"/>
    <col min="5130" max="5130" width="17.28515625" style="3" customWidth="1"/>
    <col min="5131" max="5131" width="14.5703125" style="3" customWidth="1"/>
    <col min="5132" max="5132" width="15.7109375" style="3" customWidth="1"/>
    <col min="5133" max="5133" width="15" style="3" customWidth="1"/>
    <col min="5134" max="5134" width="17.7109375" style="3" customWidth="1"/>
    <col min="5135" max="5376" width="11.42578125" style="3"/>
    <col min="5377" max="5379" width="27.7109375" style="3" customWidth="1"/>
    <col min="5380" max="5380" width="22.85546875" style="3" customWidth="1"/>
    <col min="5381" max="5381" width="14.85546875" style="3" bestFit="1" customWidth="1"/>
    <col min="5382" max="5382" width="16.5703125" style="3" customWidth="1"/>
    <col min="5383" max="5383" width="15.5703125" style="3" customWidth="1"/>
    <col min="5384" max="5385" width="15" style="3" customWidth="1"/>
    <col min="5386" max="5386" width="17.28515625" style="3" customWidth="1"/>
    <col min="5387" max="5387" width="14.5703125" style="3" customWidth="1"/>
    <col min="5388" max="5388" width="15.7109375" style="3" customWidth="1"/>
    <col min="5389" max="5389" width="15" style="3" customWidth="1"/>
    <col min="5390" max="5390" width="17.7109375" style="3" customWidth="1"/>
    <col min="5391" max="5632" width="11.42578125" style="3"/>
    <col min="5633" max="5635" width="27.7109375" style="3" customWidth="1"/>
    <col min="5636" max="5636" width="22.85546875" style="3" customWidth="1"/>
    <col min="5637" max="5637" width="14.85546875" style="3" bestFit="1" customWidth="1"/>
    <col min="5638" max="5638" width="16.5703125" style="3" customWidth="1"/>
    <col min="5639" max="5639" width="15.5703125" style="3" customWidth="1"/>
    <col min="5640" max="5641" width="15" style="3" customWidth="1"/>
    <col min="5642" max="5642" width="17.28515625" style="3" customWidth="1"/>
    <col min="5643" max="5643" width="14.5703125" style="3" customWidth="1"/>
    <col min="5644" max="5644" width="15.7109375" style="3" customWidth="1"/>
    <col min="5645" max="5645" width="15" style="3" customWidth="1"/>
    <col min="5646" max="5646" width="17.7109375" style="3" customWidth="1"/>
    <col min="5647" max="5888" width="11.42578125" style="3"/>
    <col min="5889" max="5891" width="27.7109375" style="3" customWidth="1"/>
    <col min="5892" max="5892" width="22.85546875" style="3" customWidth="1"/>
    <col min="5893" max="5893" width="14.85546875" style="3" bestFit="1" customWidth="1"/>
    <col min="5894" max="5894" width="16.5703125" style="3" customWidth="1"/>
    <col min="5895" max="5895" width="15.5703125" style="3" customWidth="1"/>
    <col min="5896" max="5897" width="15" style="3" customWidth="1"/>
    <col min="5898" max="5898" width="17.28515625" style="3" customWidth="1"/>
    <col min="5899" max="5899" width="14.5703125" style="3" customWidth="1"/>
    <col min="5900" max="5900" width="15.7109375" style="3" customWidth="1"/>
    <col min="5901" max="5901" width="15" style="3" customWidth="1"/>
    <col min="5902" max="5902" width="17.7109375" style="3" customWidth="1"/>
    <col min="5903" max="6144" width="11.42578125" style="3"/>
    <col min="6145" max="6147" width="27.7109375" style="3" customWidth="1"/>
    <col min="6148" max="6148" width="22.85546875" style="3" customWidth="1"/>
    <col min="6149" max="6149" width="14.85546875" style="3" bestFit="1" customWidth="1"/>
    <col min="6150" max="6150" width="16.5703125" style="3" customWidth="1"/>
    <col min="6151" max="6151" width="15.5703125" style="3" customWidth="1"/>
    <col min="6152" max="6153" width="15" style="3" customWidth="1"/>
    <col min="6154" max="6154" width="17.28515625" style="3" customWidth="1"/>
    <col min="6155" max="6155" width="14.5703125" style="3" customWidth="1"/>
    <col min="6156" max="6156" width="15.7109375" style="3" customWidth="1"/>
    <col min="6157" max="6157" width="15" style="3" customWidth="1"/>
    <col min="6158" max="6158" width="17.7109375" style="3" customWidth="1"/>
    <col min="6159" max="6400" width="11.42578125" style="3"/>
    <col min="6401" max="6403" width="27.7109375" style="3" customWidth="1"/>
    <col min="6404" max="6404" width="22.85546875" style="3" customWidth="1"/>
    <col min="6405" max="6405" width="14.85546875" style="3" bestFit="1" customWidth="1"/>
    <col min="6406" max="6406" width="16.5703125" style="3" customWidth="1"/>
    <col min="6407" max="6407" width="15.5703125" style="3" customWidth="1"/>
    <col min="6408" max="6409" width="15" style="3" customWidth="1"/>
    <col min="6410" max="6410" width="17.28515625" style="3" customWidth="1"/>
    <col min="6411" max="6411" width="14.5703125" style="3" customWidth="1"/>
    <col min="6412" max="6412" width="15.7109375" style="3" customWidth="1"/>
    <col min="6413" max="6413" width="15" style="3" customWidth="1"/>
    <col min="6414" max="6414" width="17.7109375" style="3" customWidth="1"/>
    <col min="6415" max="6656" width="11.42578125" style="3"/>
    <col min="6657" max="6659" width="27.7109375" style="3" customWidth="1"/>
    <col min="6660" max="6660" width="22.85546875" style="3" customWidth="1"/>
    <col min="6661" max="6661" width="14.85546875" style="3" bestFit="1" customWidth="1"/>
    <col min="6662" max="6662" width="16.5703125" style="3" customWidth="1"/>
    <col min="6663" max="6663" width="15.5703125" style="3" customWidth="1"/>
    <col min="6664" max="6665" width="15" style="3" customWidth="1"/>
    <col min="6666" max="6666" width="17.28515625" style="3" customWidth="1"/>
    <col min="6667" max="6667" width="14.5703125" style="3" customWidth="1"/>
    <col min="6668" max="6668" width="15.7109375" style="3" customWidth="1"/>
    <col min="6669" max="6669" width="15" style="3" customWidth="1"/>
    <col min="6670" max="6670" width="17.7109375" style="3" customWidth="1"/>
    <col min="6671" max="6912" width="11.42578125" style="3"/>
    <col min="6913" max="6915" width="27.7109375" style="3" customWidth="1"/>
    <col min="6916" max="6916" width="22.85546875" style="3" customWidth="1"/>
    <col min="6917" max="6917" width="14.85546875" style="3" bestFit="1" customWidth="1"/>
    <col min="6918" max="6918" width="16.5703125" style="3" customWidth="1"/>
    <col min="6919" max="6919" width="15.5703125" style="3" customWidth="1"/>
    <col min="6920" max="6921" width="15" style="3" customWidth="1"/>
    <col min="6922" max="6922" width="17.28515625" style="3" customWidth="1"/>
    <col min="6923" max="6923" width="14.5703125" style="3" customWidth="1"/>
    <col min="6924" max="6924" width="15.7109375" style="3" customWidth="1"/>
    <col min="6925" max="6925" width="15" style="3" customWidth="1"/>
    <col min="6926" max="6926" width="17.7109375" style="3" customWidth="1"/>
    <col min="6927" max="7168" width="11.42578125" style="3"/>
    <col min="7169" max="7171" width="27.7109375" style="3" customWidth="1"/>
    <col min="7172" max="7172" width="22.85546875" style="3" customWidth="1"/>
    <col min="7173" max="7173" width="14.85546875" style="3" bestFit="1" customWidth="1"/>
    <col min="7174" max="7174" width="16.5703125" style="3" customWidth="1"/>
    <col min="7175" max="7175" width="15.5703125" style="3" customWidth="1"/>
    <col min="7176" max="7177" width="15" style="3" customWidth="1"/>
    <col min="7178" max="7178" width="17.28515625" style="3" customWidth="1"/>
    <col min="7179" max="7179" width="14.5703125" style="3" customWidth="1"/>
    <col min="7180" max="7180" width="15.7109375" style="3" customWidth="1"/>
    <col min="7181" max="7181" width="15" style="3" customWidth="1"/>
    <col min="7182" max="7182" width="17.7109375" style="3" customWidth="1"/>
    <col min="7183" max="7424" width="11.42578125" style="3"/>
    <col min="7425" max="7427" width="27.7109375" style="3" customWidth="1"/>
    <col min="7428" max="7428" width="22.85546875" style="3" customWidth="1"/>
    <col min="7429" max="7429" width="14.85546875" style="3" bestFit="1" customWidth="1"/>
    <col min="7430" max="7430" width="16.5703125" style="3" customWidth="1"/>
    <col min="7431" max="7431" width="15.5703125" style="3" customWidth="1"/>
    <col min="7432" max="7433" width="15" style="3" customWidth="1"/>
    <col min="7434" max="7434" width="17.28515625" style="3" customWidth="1"/>
    <col min="7435" max="7435" width="14.5703125" style="3" customWidth="1"/>
    <col min="7436" max="7436" width="15.7109375" style="3" customWidth="1"/>
    <col min="7437" max="7437" width="15" style="3" customWidth="1"/>
    <col min="7438" max="7438" width="17.7109375" style="3" customWidth="1"/>
    <col min="7439" max="7680" width="11.42578125" style="3"/>
    <col min="7681" max="7683" width="27.7109375" style="3" customWidth="1"/>
    <col min="7684" max="7684" width="22.85546875" style="3" customWidth="1"/>
    <col min="7685" max="7685" width="14.85546875" style="3" bestFit="1" customWidth="1"/>
    <col min="7686" max="7686" width="16.5703125" style="3" customWidth="1"/>
    <col min="7687" max="7687" width="15.5703125" style="3" customWidth="1"/>
    <col min="7688" max="7689" width="15" style="3" customWidth="1"/>
    <col min="7690" max="7690" width="17.28515625" style="3" customWidth="1"/>
    <col min="7691" max="7691" width="14.5703125" style="3" customWidth="1"/>
    <col min="7692" max="7692" width="15.7109375" style="3" customWidth="1"/>
    <col min="7693" max="7693" width="15" style="3" customWidth="1"/>
    <col min="7694" max="7694" width="17.7109375" style="3" customWidth="1"/>
    <col min="7695" max="7936" width="11.42578125" style="3"/>
    <col min="7937" max="7939" width="27.7109375" style="3" customWidth="1"/>
    <col min="7940" max="7940" width="22.85546875" style="3" customWidth="1"/>
    <col min="7941" max="7941" width="14.85546875" style="3" bestFit="1" customWidth="1"/>
    <col min="7942" max="7942" width="16.5703125" style="3" customWidth="1"/>
    <col min="7943" max="7943" width="15.5703125" style="3" customWidth="1"/>
    <col min="7944" max="7945" width="15" style="3" customWidth="1"/>
    <col min="7946" max="7946" width="17.28515625" style="3" customWidth="1"/>
    <col min="7947" max="7947" width="14.5703125" style="3" customWidth="1"/>
    <col min="7948" max="7948" width="15.7109375" style="3" customWidth="1"/>
    <col min="7949" max="7949" width="15" style="3" customWidth="1"/>
    <col min="7950" max="7950" width="17.7109375" style="3" customWidth="1"/>
    <col min="7951" max="8192" width="11.42578125" style="3"/>
    <col min="8193" max="8195" width="27.7109375" style="3" customWidth="1"/>
    <col min="8196" max="8196" width="22.85546875" style="3" customWidth="1"/>
    <col min="8197" max="8197" width="14.85546875" style="3" bestFit="1" customWidth="1"/>
    <col min="8198" max="8198" width="16.5703125" style="3" customWidth="1"/>
    <col min="8199" max="8199" width="15.5703125" style="3" customWidth="1"/>
    <col min="8200" max="8201" width="15" style="3" customWidth="1"/>
    <col min="8202" max="8202" width="17.28515625" style="3" customWidth="1"/>
    <col min="8203" max="8203" width="14.5703125" style="3" customWidth="1"/>
    <col min="8204" max="8204" width="15.7109375" style="3" customWidth="1"/>
    <col min="8205" max="8205" width="15" style="3" customWidth="1"/>
    <col min="8206" max="8206" width="17.7109375" style="3" customWidth="1"/>
    <col min="8207" max="8448" width="11.42578125" style="3"/>
    <col min="8449" max="8451" width="27.7109375" style="3" customWidth="1"/>
    <col min="8452" max="8452" width="22.85546875" style="3" customWidth="1"/>
    <col min="8453" max="8453" width="14.85546875" style="3" bestFit="1" customWidth="1"/>
    <col min="8454" max="8454" width="16.5703125" style="3" customWidth="1"/>
    <col min="8455" max="8455" width="15.5703125" style="3" customWidth="1"/>
    <col min="8456" max="8457" width="15" style="3" customWidth="1"/>
    <col min="8458" max="8458" width="17.28515625" style="3" customWidth="1"/>
    <col min="8459" max="8459" width="14.5703125" style="3" customWidth="1"/>
    <col min="8460" max="8460" width="15.7109375" style="3" customWidth="1"/>
    <col min="8461" max="8461" width="15" style="3" customWidth="1"/>
    <col min="8462" max="8462" width="17.7109375" style="3" customWidth="1"/>
    <col min="8463" max="8704" width="11.42578125" style="3"/>
    <col min="8705" max="8707" width="27.7109375" style="3" customWidth="1"/>
    <col min="8708" max="8708" width="22.85546875" style="3" customWidth="1"/>
    <col min="8709" max="8709" width="14.85546875" style="3" bestFit="1" customWidth="1"/>
    <col min="8710" max="8710" width="16.5703125" style="3" customWidth="1"/>
    <col min="8711" max="8711" width="15.5703125" style="3" customWidth="1"/>
    <col min="8712" max="8713" width="15" style="3" customWidth="1"/>
    <col min="8714" max="8714" width="17.28515625" style="3" customWidth="1"/>
    <col min="8715" max="8715" width="14.5703125" style="3" customWidth="1"/>
    <col min="8716" max="8716" width="15.7109375" style="3" customWidth="1"/>
    <col min="8717" max="8717" width="15" style="3" customWidth="1"/>
    <col min="8718" max="8718" width="17.7109375" style="3" customWidth="1"/>
    <col min="8719" max="8960" width="11.42578125" style="3"/>
    <col min="8961" max="8963" width="27.7109375" style="3" customWidth="1"/>
    <col min="8964" max="8964" width="22.85546875" style="3" customWidth="1"/>
    <col min="8965" max="8965" width="14.85546875" style="3" bestFit="1" customWidth="1"/>
    <col min="8966" max="8966" width="16.5703125" style="3" customWidth="1"/>
    <col min="8967" max="8967" width="15.5703125" style="3" customWidth="1"/>
    <col min="8968" max="8969" width="15" style="3" customWidth="1"/>
    <col min="8970" max="8970" width="17.28515625" style="3" customWidth="1"/>
    <col min="8971" max="8971" width="14.5703125" style="3" customWidth="1"/>
    <col min="8972" max="8972" width="15.7109375" style="3" customWidth="1"/>
    <col min="8973" max="8973" width="15" style="3" customWidth="1"/>
    <col min="8974" max="8974" width="17.7109375" style="3" customWidth="1"/>
    <col min="8975" max="9216" width="11.42578125" style="3"/>
    <col min="9217" max="9219" width="27.7109375" style="3" customWidth="1"/>
    <col min="9220" max="9220" width="22.85546875" style="3" customWidth="1"/>
    <col min="9221" max="9221" width="14.85546875" style="3" bestFit="1" customWidth="1"/>
    <col min="9222" max="9222" width="16.5703125" style="3" customWidth="1"/>
    <col min="9223" max="9223" width="15.5703125" style="3" customWidth="1"/>
    <col min="9224" max="9225" width="15" style="3" customWidth="1"/>
    <col min="9226" max="9226" width="17.28515625" style="3" customWidth="1"/>
    <col min="9227" max="9227" width="14.5703125" style="3" customWidth="1"/>
    <col min="9228" max="9228" width="15.7109375" style="3" customWidth="1"/>
    <col min="9229" max="9229" width="15" style="3" customWidth="1"/>
    <col min="9230" max="9230" width="17.7109375" style="3" customWidth="1"/>
    <col min="9231" max="9472" width="11.42578125" style="3"/>
    <col min="9473" max="9475" width="27.7109375" style="3" customWidth="1"/>
    <col min="9476" max="9476" width="22.85546875" style="3" customWidth="1"/>
    <col min="9477" max="9477" width="14.85546875" style="3" bestFit="1" customWidth="1"/>
    <col min="9478" max="9478" width="16.5703125" style="3" customWidth="1"/>
    <col min="9479" max="9479" width="15.5703125" style="3" customWidth="1"/>
    <col min="9480" max="9481" width="15" style="3" customWidth="1"/>
    <col min="9482" max="9482" width="17.28515625" style="3" customWidth="1"/>
    <col min="9483" max="9483" width="14.5703125" style="3" customWidth="1"/>
    <col min="9484" max="9484" width="15.7109375" style="3" customWidth="1"/>
    <col min="9485" max="9485" width="15" style="3" customWidth="1"/>
    <col min="9486" max="9486" width="17.7109375" style="3" customWidth="1"/>
    <col min="9487" max="9728" width="11.42578125" style="3"/>
    <col min="9729" max="9731" width="27.7109375" style="3" customWidth="1"/>
    <col min="9732" max="9732" width="22.85546875" style="3" customWidth="1"/>
    <col min="9733" max="9733" width="14.85546875" style="3" bestFit="1" customWidth="1"/>
    <col min="9734" max="9734" width="16.5703125" style="3" customWidth="1"/>
    <col min="9735" max="9735" width="15.5703125" style="3" customWidth="1"/>
    <col min="9736" max="9737" width="15" style="3" customWidth="1"/>
    <col min="9738" max="9738" width="17.28515625" style="3" customWidth="1"/>
    <col min="9739" max="9739" width="14.5703125" style="3" customWidth="1"/>
    <col min="9740" max="9740" width="15.7109375" style="3" customWidth="1"/>
    <col min="9741" max="9741" width="15" style="3" customWidth="1"/>
    <col min="9742" max="9742" width="17.7109375" style="3" customWidth="1"/>
    <col min="9743" max="9984" width="11.42578125" style="3"/>
    <col min="9985" max="9987" width="27.7109375" style="3" customWidth="1"/>
    <col min="9988" max="9988" width="22.85546875" style="3" customWidth="1"/>
    <col min="9989" max="9989" width="14.85546875" style="3" bestFit="1" customWidth="1"/>
    <col min="9990" max="9990" width="16.5703125" style="3" customWidth="1"/>
    <col min="9991" max="9991" width="15.5703125" style="3" customWidth="1"/>
    <col min="9992" max="9993" width="15" style="3" customWidth="1"/>
    <col min="9994" max="9994" width="17.28515625" style="3" customWidth="1"/>
    <col min="9995" max="9995" width="14.5703125" style="3" customWidth="1"/>
    <col min="9996" max="9996" width="15.7109375" style="3" customWidth="1"/>
    <col min="9997" max="9997" width="15" style="3" customWidth="1"/>
    <col min="9998" max="9998" width="17.7109375" style="3" customWidth="1"/>
    <col min="9999" max="10240" width="11.42578125" style="3"/>
    <col min="10241" max="10243" width="27.7109375" style="3" customWidth="1"/>
    <col min="10244" max="10244" width="22.85546875" style="3" customWidth="1"/>
    <col min="10245" max="10245" width="14.85546875" style="3" bestFit="1" customWidth="1"/>
    <col min="10246" max="10246" width="16.5703125" style="3" customWidth="1"/>
    <col min="10247" max="10247" width="15.5703125" style="3" customWidth="1"/>
    <col min="10248" max="10249" width="15" style="3" customWidth="1"/>
    <col min="10250" max="10250" width="17.28515625" style="3" customWidth="1"/>
    <col min="10251" max="10251" width="14.5703125" style="3" customWidth="1"/>
    <col min="10252" max="10252" width="15.7109375" style="3" customWidth="1"/>
    <col min="10253" max="10253" width="15" style="3" customWidth="1"/>
    <col min="10254" max="10254" width="17.7109375" style="3" customWidth="1"/>
    <col min="10255" max="10496" width="11.42578125" style="3"/>
    <col min="10497" max="10499" width="27.7109375" style="3" customWidth="1"/>
    <col min="10500" max="10500" width="22.85546875" style="3" customWidth="1"/>
    <col min="10501" max="10501" width="14.85546875" style="3" bestFit="1" customWidth="1"/>
    <col min="10502" max="10502" width="16.5703125" style="3" customWidth="1"/>
    <col min="10503" max="10503" width="15.5703125" style="3" customWidth="1"/>
    <col min="10504" max="10505" width="15" style="3" customWidth="1"/>
    <col min="10506" max="10506" width="17.28515625" style="3" customWidth="1"/>
    <col min="10507" max="10507" width="14.5703125" style="3" customWidth="1"/>
    <col min="10508" max="10508" width="15.7109375" style="3" customWidth="1"/>
    <col min="10509" max="10509" width="15" style="3" customWidth="1"/>
    <col min="10510" max="10510" width="17.7109375" style="3" customWidth="1"/>
    <col min="10511" max="10752" width="11.42578125" style="3"/>
    <col min="10753" max="10755" width="27.7109375" style="3" customWidth="1"/>
    <col min="10756" max="10756" width="22.85546875" style="3" customWidth="1"/>
    <col min="10757" max="10757" width="14.85546875" style="3" bestFit="1" customWidth="1"/>
    <col min="10758" max="10758" width="16.5703125" style="3" customWidth="1"/>
    <col min="10759" max="10759" width="15.5703125" style="3" customWidth="1"/>
    <col min="10760" max="10761" width="15" style="3" customWidth="1"/>
    <col min="10762" max="10762" width="17.28515625" style="3" customWidth="1"/>
    <col min="10763" max="10763" width="14.5703125" style="3" customWidth="1"/>
    <col min="10764" max="10764" width="15.7109375" style="3" customWidth="1"/>
    <col min="10765" max="10765" width="15" style="3" customWidth="1"/>
    <col min="10766" max="10766" width="17.7109375" style="3" customWidth="1"/>
    <col min="10767" max="11008" width="11.42578125" style="3"/>
    <col min="11009" max="11011" width="27.7109375" style="3" customWidth="1"/>
    <col min="11012" max="11012" width="22.85546875" style="3" customWidth="1"/>
    <col min="11013" max="11013" width="14.85546875" style="3" bestFit="1" customWidth="1"/>
    <col min="11014" max="11014" width="16.5703125" style="3" customWidth="1"/>
    <col min="11015" max="11015" width="15.5703125" style="3" customWidth="1"/>
    <col min="11016" max="11017" width="15" style="3" customWidth="1"/>
    <col min="11018" max="11018" width="17.28515625" style="3" customWidth="1"/>
    <col min="11019" max="11019" width="14.5703125" style="3" customWidth="1"/>
    <col min="11020" max="11020" width="15.7109375" style="3" customWidth="1"/>
    <col min="11021" max="11021" width="15" style="3" customWidth="1"/>
    <col min="11022" max="11022" width="17.7109375" style="3" customWidth="1"/>
    <col min="11023" max="11264" width="11.42578125" style="3"/>
    <col min="11265" max="11267" width="27.7109375" style="3" customWidth="1"/>
    <col min="11268" max="11268" width="22.85546875" style="3" customWidth="1"/>
    <col min="11269" max="11269" width="14.85546875" style="3" bestFit="1" customWidth="1"/>
    <col min="11270" max="11270" width="16.5703125" style="3" customWidth="1"/>
    <col min="11271" max="11271" width="15.5703125" style="3" customWidth="1"/>
    <col min="11272" max="11273" width="15" style="3" customWidth="1"/>
    <col min="11274" max="11274" width="17.28515625" style="3" customWidth="1"/>
    <col min="11275" max="11275" width="14.5703125" style="3" customWidth="1"/>
    <col min="11276" max="11276" width="15.7109375" style="3" customWidth="1"/>
    <col min="11277" max="11277" width="15" style="3" customWidth="1"/>
    <col min="11278" max="11278" width="17.7109375" style="3" customWidth="1"/>
    <col min="11279" max="11520" width="11.42578125" style="3"/>
    <col min="11521" max="11523" width="27.7109375" style="3" customWidth="1"/>
    <col min="11524" max="11524" width="22.85546875" style="3" customWidth="1"/>
    <col min="11525" max="11525" width="14.85546875" style="3" bestFit="1" customWidth="1"/>
    <col min="11526" max="11526" width="16.5703125" style="3" customWidth="1"/>
    <col min="11527" max="11527" width="15.5703125" style="3" customWidth="1"/>
    <col min="11528" max="11529" width="15" style="3" customWidth="1"/>
    <col min="11530" max="11530" width="17.28515625" style="3" customWidth="1"/>
    <col min="11531" max="11531" width="14.5703125" style="3" customWidth="1"/>
    <col min="11532" max="11532" width="15.7109375" style="3" customWidth="1"/>
    <col min="11533" max="11533" width="15" style="3" customWidth="1"/>
    <col min="11534" max="11534" width="17.7109375" style="3" customWidth="1"/>
    <col min="11535" max="11776" width="11.42578125" style="3"/>
    <col min="11777" max="11779" width="27.7109375" style="3" customWidth="1"/>
    <col min="11780" max="11780" width="22.85546875" style="3" customWidth="1"/>
    <col min="11781" max="11781" width="14.85546875" style="3" bestFit="1" customWidth="1"/>
    <col min="11782" max="11782" width="16.5703125" style="3" customWidth="1"/>
    <col min="11783" max="11783" width="15.5703125" style="3" customWidth="1"/>
    <col min="11784" max="11785" width="15" style="3" customWidth="1"/>
    <col min="11786" max="11786" width="17.28515625" style="3" customWidth="1"/>
    <col min="11787" max="11787" width="14.5703125" style="3" customWidth="1"/>
    <col min="11788" max="11788" width="15.7109375" style="3" customWidth="1"/>
    <col min="11789" max="11789" width="15" style="3" customWidth="1"/>
    <col min="11790" max="11790" width="17.7109375" style="3" customWidth="1"/>
    <col min="11791" max="12032" width="11.42578125" style="3"/>
    <col min="12033" max="12035" width="27.7109375" style="3" customWidth="1"/>
    <col min="12036" max="12036" width="22.85546875" style="3" customWidth="1"/>
    <col min="12037" max="12037" width="14.85546875" style="3" bestFit="1" customWidth="1"/>
    <col min="12038" max="12038" width="16.5703125" style="3" customWidth="1"/>
    <col min="12039" max="12039" width="15.5703125" style="3" customWidth="1"/>
    <col min="12040" max="12041" width="15" style="3" customWidth="1"/>
    <col min="12042" max="12042" width="17.28515625" style="3" customWidth="1"/>
    <col min="12043" max="12043" width="14.5703125" style="3" customWidth="1"/>
    <col min="12044" max="12044" width="15.7109375" style="3" customWidth="1"/>
    <col min="12045" max="12045" width="15" style="3" customWidth="1"/>
    <col min="12046" max="12046" width="17.7109375" style="3" customWidth="1"/>
    <col min="12047" max="12288" width="11.42578125" style="3"/>
    <col min="12289" max="12291" width="27.7109375" style="3" customWidth="1"/>
    <col min="12292" max="12292" width="22.85546875" style="3" customWidth="1"/>
    <col min="12293" max="12293" width="14.85546875" style="3" bestFit="1" customWidth="1"/>
    <col min="12294" max="12294" width="16.5703125" style="3" customWidth="1"/>
    <col min="12295" max="12295" width="15.5703125" style="3" customWidth="1"/>
    <col min="12296" max="12297" width="15" style="3" customWidth="1"/>
    <col min="12298" max="12298" width="17.28515625" style="3" customWidth="1"/>
    <col min="12299" max="12299" width="14.5703125" style="3" customWidth="1"/>
    <col min="12300" max="12300" width="15.7109375" style="3" customWidth="1"/>
    <col min="12301" max="12301" width="15" style="3" customWidth="1"/>
    <col min="12302" max="12302" width="17.7109375" style="3" customWidth="1"/>
    <col min="12303" max="12544" width="11.42578125" style="3"/>
    <col min="12545" max="12547" width="27.7109375" style="3" customWidth="1"/>
    <col min="12548" max="12548" width="22.85546875" style="3" customWidth="1"/>
    <col min="12549" max="12549" width="14.85546875" style="3" bestFit="1" customWidth="1"/>
    <col min="12550" max="12550" width="16.5703125" style="3" customWidth="1"/>
    <col min="12551" max="12551" width="15.5703125" style="3" customWidth="1"/>
    <col min="12552" max="12553" width="15" style="3" customWidth="1"/>
    <col min="12554" max="12554" width="17.28515625" style="3" customWidth="1"/>
    <col min="12555" max="12555" width="14.5703125" style="3" customWidth="1"/>
    <col min="12556" max="12556" width="15.7109375" style="3" customWidth="1"/>
    <col min="12557" max="12557" width="15" style="3" customWidth="1"/>
    <col min="12558" max="12558" width="17.7109375" style="3" customWidth="1"/>
    <col min="12559" max="12800" width="11.42578125" style="3"/>
    <col min="12801" max="12803" width="27.7109375" style="3" customWidth="1"/>
    <col min="12804" max="12804" width="22.85546875" style="3" customWidth="1"/>
    <col min="12805" max="12805" width="14.85546875" style="3" bestFit="1" customWidth="1"/>
    <col min="12806" max="12806" width="16.5703125" style="3" customWidth="1"/>
    <col min="12807" max="12807" width="15.5703125" style="3" customWidth="1"/>
    <col min="12808" max="12809" width="15" style="3" customWidth="1"/>
    <col min="12810" max="12810" width="17.28515625" style="3" customWidth="1"/>
    <col min="12811" max="12811" width="14.5703125" style="3" customWidth="1"/>
    <col min="12812" max="12812" width="15.7109375" style="3" customWidth="1"/>
    <col min="12813" max="12813" width="15" style="3" customWidth="1"/>
    <col min="12814" max="12814" width="17.7109375" style="3" customWidth="1"/>
    <col min="12815" max="13056" width="11.42578125" style="3"/>
    <col min="13057" max="13059" width="27.7109375" style="3" customWidth="1"/>
    <col min="13060" max="13060" width="22.85546875" style="3" customWidth="1"/>
    <col min="13061" max="13061" width="14.85546875" style="3" bestFit="1" customWidth="1"/>
    <col min="13062" max="13062" width="16.5703125" style="3" customWidth="1"/>
    <col min="13063" max="13063" width="15.5703125" style="3" customWidth="1"/>
    <col min="13064" max="13065" width="15" style="3" customWidth="1"/>
    <col min="13066" max="13066" width="17.28515625" style="3" customWidth="1"/>
    <col min="13067" max="13067" width="14.5703125" style="3" customWidth="1"/>
    <col min="13068" max="13068" width="15.7109375" style="3" customWidth="1"/>
    <col min="13069" max="13069" width="15" style="3" customWidth="1"/>
    <col min="13070" max="13070" width="17.7109375" style="3" customWidth="1"/>
    <col min="13071" max="13312" width="11.42578125" style="3"/>
    <col min="13313" max="13315" width="27.7109375" style="3" customWidth="1"/>
    <col min="13316" max="13316" width="22.85546875" style="3" customWidth="1"/>
    <col min="13317" max="13317" width="14.85546875" style="3" bestFit="1" customWidth="1"/>
    <col min="13318" max="13318" width="16.5703125" style="3" customWidth="1"/>
    <col min="13319" max="13319" width="15.5703125" style="3" customWidth="1"/>
    <col min="13320" max="13321" width="15" style="3" customWidth="1"/>
    <col min="13322" max="13322" width="17.28515625" style="3" customWidth="1"/>
    <col min="13323" max="13323" width="14.5703125" style="3" customWidth="1"/>
    <col min="13324" max="13324" width="15.7109375" style="3" customWidth="1"/>
    <col min="13325" max="13325" width="15" style="3" customWidth="1"/>
    <col min="13326" max="13326" width="17.7109375" style="3" customWidth="1"/>
    <col min="13327" max="13568" width="11.42578125" style="3"/>
    <col min="13569" max="13571" width="27.7109375" style="3" customWidth="1"/>
    <col min="13572" max="13572" width="22.85546875" style="3" customWidth="1"/>
    <col min="13573" max="13573" width="14.85546875" style="3" bestFit="1" customWidth="1"/>
    <col min="13574" max="13574" width="16.5703125" style="3" customWidth="1"/>
    <col min="13575" max="13575" width="15.5703125" style="3" customWidth="1"/>
    <col min="13576" max="13577" width="15" style="3" customWidth="1"/>
    <col min="13578" max="13578" width="17.28515625" style="3" customWidth="1"/>
    <col min="13579" max="13579" width="14.5703125" style="3" customWidth="1"/>
    <col min="13580" max="13580" width="15.7109375" style="3" customWidth="1"/>
    <col min="13581" max="13581" width="15" style="3" customWidth="1"/>
    <col min="13582" max="13582" width="17.7109375" style="3" customWidth="1"/>
    <col min="13583" max="13824" width="11.42578125" style="3"/>
    <col min="13825" max="13827" width="27.7109375" style="3" customWidth="1"/>
    <col min="13828" max="13828" width="22.85546875" style="3" customWidth="1"/>
    <col min="13829" max="13829" width="14.85546875" style="3" bestFit="1" customWidth="1"/>
    <col min="13830" max="13830" width="16.5703125" style="3" customWidth="1"/>
    <col min="13831" max="13831" width="15.5703125" style="3" customWidth="1"/>
    <col min="13832" max="13833" width="15" style="3" customWidth="1"/>
    <col min="13834" max="13834" width="17.28515625" style="3" customWidth="1"/>
    <col min="13835" max="13835" width="14.5703125" style="3" customWidth="1"/>
    <col min="13836" max="13836" width="15.7109375" style="3" customWidth="1"/>
    <col min="13837" max="13837" width="15" style="3" customWidth="1"/>
    <col min="13838" max="13838" width="17.7109375" style="3" customWidth="1"/>
    <col min="13839" max="14080" width="11.42578125" style="3"/>
    <col min="14081" max="14083" width="27.7109375" style="3" customWidth="1"/>
    <col min="14084" max="14084" width="22.85546875" style="3" customWidth="1"/>
    <col min="14085" max="14085" width="14.85546875" style="3" bestFit="1" customWidth="1"/>
    <col min="14086" max="14086" width="16.5703125" style="3" customWidth="1"/>
    <col min="14087" max="14087" width="15.5703125" style="3" customWidth="1"/>
    <col min="14088" max="14089" width="15" style="3" customWidth="1"/>
    <col min="14090" max="14090" width="17.28515625" style="3" customWidth="1"/>
    <col min="14091" max="14091" width="14.5703125" style="3" customWidth="1"/>
    <col min="14092" max="14092" width="15.7109375" style="3" customWidth="1"/>
    <col min="14093" max="14093" width="15" style="3" customWidth="1"/>
    <col min="14094" max="14094" width="17.7109375" style="3" customWidth="1"/>
    <col min="14095" max="14336" width="11.42578125" style="3"/>
    <col min="14337" max="14339" width="27.7109375" style="3" customWidth="1"/>
    <col min="14340" max="14340" width="22.85546875" style="3" customWidth="1"/>
    <col min="14341" max="14341" width="14.85546875" style="3" bestFit="1" customWidth="1"/>
    <col min="14342" max="14342" width="16.5703125" style="3" customWidth="1"/>
    <col min="14343" max="14343" width="15.5703125" style="3" customWidth="1"/>
    <col min="14344" max="14345" width="15" style="3" customWidth="1"/>
    <col min="14346" max="14346" width="17.28515625" style="3" customWidth="1"/>
    <col min="14347" max="14347" width="14.5703125" style="3" customWidth="1"/>
    <col min="14348" max="14348" width="15.7109375" style="3" customWidth="1"/>
    <col min="14349" max="14349" width="15" style="3" customWidth="1"/>
    <col min="14350" max="14350" width="17.7109375" style="3" customWidth="1"/>
    <col min="14351" max="14592" width="11.42578125" style="3"/>
    <col min="14593" max="14595" width="27.7109375" style="3" customWidth="1"/>
    <col min="14596" max="14596" width="22.85546875" style="3" customWidth="1"/>
    <col min="14597" max="14597" width="14.85546875" style="3" bestFit="1" customWidth="1"/>
    <col min="14598" max="14598" width="16.5703125" style="3" customWidth="1"/>
    <col min="14599" max="14599" width="15.5703125" style="3" customWidth="1"/>
    <col min="14600" max="14601" width="15" style="3" customWidth="1"/>
    <col min="14602" max="14602" width="17.28515625" style="3" customWidth="1"/>
    <col min="14603" max="14603" width="14.5703125" style="3" customWidth="1"/>
    <col min="14604" max="14604" width="15.7109375" style="3" customWidth="1"/>
    <col min="14605" max="14605" width="15" style="3" customWidth="1"/>
    <col min="14606" max="14606" width="17.7109375" style="3" customWidth="1"/>
    <col min="14607" max="14848" width="11.42578125" style="3"/>
    <col min="14849" max="14851" width="27.7109375" style="3" customWidth="1"/>
    <col min="14852" max="14852" width="22.85546875" style="3" customWidth="1"/>
    <col min="14853" max="14853" width="14.85546875" style="3" bestFit="1" customWidth="1"/>
    <col min="14854" max="14854" width="16.5703125" style="3" customWidth="1"/>
    <col min="14855" max="14855" width="15.5703125" style="3" customWidth="1"/>
    <col min="14856" max="14857" width="15" style="3" customWidth="1"/>
    <col min="14858" max="14858" width="17.28515625" style="3" customWidth="1"/>
    <col min="14859" max="14859" width="14.5703125" style="3" customWidth="1"/>
    <col min="14860" max="14860" width="15.7109375" style="3" customWidth="1"/>
    <col min="14861" max="14861" width="15" style="3" customWidth="1"/>
    <col min="14862" max="14862" width="17.7109375" style="3" customWidth="1"/>
    <col min="14863" max="15104" width="11.42578125" style="3"/>
    <col min="15105" max="15107" width="27.7109375" style="3" customWidth="1"/>
    <col min="15108" max="15108" width="22.85546875" style="3" customWidth="1"/>
    <col min="15109" max="15109" width="14.85546875" style="3" bestFit="1" customWidth="1"/>
    <col min="15110" max="15110" width="16.5703125" style="3" customWidth="1"/>
    <col min="15111" max="15111" width="15.5703125" style="3" customWidth="1"/>
    <col min="15112" max="15113" width="15" style="3" customWidth="1"/>
    <col min="15114" max="15114" width="17.28515625" style="3" customWidth="1"/>
    <col min="15115" max="15115" width="14.5703125" style="3" customWidth="1"/>
    <col min="15116" max="15116" width="15.7109375" style="3" customWidth="1"/>
    <col min="15117" max="15117" width="15" style="3" customWidth="1"/>
    <col min="15118" max="15118" width="17.7109375" style="3" customWidth="1"/>
    <col min="15119" max="15360" width="11.42578125" style="3"/>
    <col min="15361" max="15363" width="27.7109375" style="3" customWidth="1"/>
    <col min="15364" max="15364" width="22.85546875" style="3" customWidth="1"/>
    <col min="15365" max="15365" width="14.85546875" style="3" bestFit="1" customWidth="1"/>
    <col min="15366" max="15366" width="16.5703125" style="3" customWidth="1"/>
    <col min="15367" max="15367" width="15.5703125" style="3" customWidth="1"/>
    <col min="15368" max="15369" width="15" style="3" customWidth="1"/>
    <col min="15370" max="15370" width="17.28515625" style="3" customWidth="1"/>
    <col min="15371" max="15371" width="14.5703125" style="3" customWidth="1"/>
    <col min="15372" max="15372" width="15.7109375" style="3" customWidth="1"/>
    <col min="15373" max="15373" width="15" style="3" customWidth="1"/>
    <col min="15374" max="15374" width="17.7109375" style="3" customWidth="1"/>
    <col min="15375" max="15616" width="11.42578125" style="3"/>
    <col min="15617" max="15619" width="27.7109375" style="3" customWidth="1"/>
    <col min="15620" max="15620" width="22.85546875" style="3" customWidth="1"/>
    <col min="15621" max="15621" width="14.85546875" style="3" bestFit="1" customWidth="1"/>
    <col min="15622" max="15622" width="16.5703125" style="3" customWidth="1"/>
    <col min="15623" max="15623" width="15.5703125" style="3" customWidth="1"/>
    <col min="15624" max="15625" width="15" style="3" customWidth="1"/>
    <col min="15626" max="15626" width="17.28515625" style="3" customWidth="1"/>
    <col min="15627" max="15627" width="14.5703125" style="3" customWidth="1"/>
    <col min="15628" max="15628" width="15.7109375" style="3" customWidth="1"/>
    <col min="15629" max="15629" width="15" style="3" customWidth="1"/>
    <col min="15630" max="15630" width="17.7109375" style="3" customWidth="1"/>
    <col min="15631" max="15872" width="11.42578125" style="3"/>
    <col min="15873" max="15875" width="27.7109375" style="3" customWidth="1"/>
    <col min="15876" max="15876" width="22.85546875" style="3" customWidth="1"/>
    <col min="15877" max="15877" width="14.85546875" style="3" bestFit="1" customWidth="1"/>
    <col min="15878" max="15878" width="16.5703125" style="3" customWidth="1"/>
    <col min="15879" max="15879" width="15.5703125" style="3" customWidth="1"/>
    <col min="15880" max="15881" width="15" style="3" customWidth="1"/>
    <col min="15882" max="15882" width="17.28515625" style="3" customWidth="1"/>
    <col min="15883" max="15883" width="14.5703125" style="3" customWidth="1"/>
    <col min="15884" max="15884" width="15.7109375" style="3" customWidth="1"/>
    <col min="15885" max="15885" width="15" style="3" customWidth="1"/>
    <col min="15886" max="15886" width="17.7109375" style="3" customWidth="1"/>
    <col min="15887" max="16128" width="11.42578125" style="3"/>
    <col min="16129" max="16131" width="27.7109375" style="3" customWidth="1"/>
    <col min="16132" max="16132" width="22.85546875" style="3" customWidth="1"/>
    <col min="16133" max="16133" width="14.85546875" style="3" bestFit="1" customWidth="1"/>
    <col min="16134" max="16134" width="16.5703125" style="3" customWidth="1"/>
    <col min="16135" max="16135" width="15.5703125" style="3" customWidth="1"/>
    <col min="16136" max="16137" width="15" style="3" customWidth="1"/>
    <col min="16138" max="16138" width="17.28515625" style="3" customWidth="1"/>
    <col min="16139" max="16139" width="14.5703125" style="3" customWidth="1"/>
    <col min="16140" max="16140" width="15.7109375" style="3" customWidth="1"/>
    <col min="16141" max="16141" width="15" style="3" customWidth="1"/>
    <col min="16142" max="16142" width="17.7109375" style="3" customWidth="1"/>
    <col min="16143" max="16384" width="11.42578125" style="3"/>
  </cols>
  <sheetData>
    <row r="1" spans="1:14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">
      <c r="A2" s="145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x14ac:dyDescent="0.2">
      <c r="A3" s="145" t="s">
        <v>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x14ac:dyDescent="0.2">
      <c r="A4" s="145" t="s">
        <v>27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x14ac:dyDescent="0.2">
      <c r="A5" s="147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1:14" x14ac:dyDescent="0.2">
      <c r="A6" s="145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1:14" ht="13.5" thickBot="1" x14ac:dyDescent="0.25">
      <c r="A7" s="4" t="s">
        <v>3</v>
      </c>
      <c r="B7" s="5"/>
      <c r="C7" s="5"/>
      <c r="D7" s="5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s="8" customFormat="1" ht="4.5" customHeight="1" x14ac:dyDescent="0.2">
      <c r="A8" s="136" t="s">
        <v>4</v>
      </c>
      <c r="B8" s="7"/>
      <c r="C8" s="7"/>
      <c r="D8" s="139" t="s">
        <v>5</v>
      </c>
      <c r="E8" s="140"/>
      <c r="F8" s="140"/>
      <c r="G8" s="140"/>
      <c r="H8" s="140"/>
      <c r="I8" s="140"/>
      <c r="J8" s="140"/>
      <c r="K8" s="140"/>
      <c r="L8" s="140"/>
      <c r="M8" s="140"/>
      <c r="N8" s="141"/>
    </row>
    <row r="9" spans="1:14" s="8" customFormat="1" x14ac:dyDescent="0.2">
      <c r="A9" s="137"/>
      <c r="B9" s="9"/>
      <c r="C9" s="9"/>
      <c r="D9" s="142"/>
      <c r="E9" s="143"/>
      <c r="F9" s="143"/>
      <c r="G9" s="143"/>
      <c r="H9" s="143"/>
      <c r="I9" s="143"/>
      <c r="J9" s="143"/>
      <c r="K9" s="143"/>
      <c r="L9" s="143"/>
      <c r="M9" s="143"/>
      <c r="N9" s="144"/>
    </row>
    <row r="10" spans="1:14" s="8" customFormat="1" x14ac:dyDescent="0.2">
      <c r="A10" s="138"/>
      <c r="B10" s="10" t="s">
        <v>6</v>
      </c>
      <c r="C10" s="10" t="s">
        <v>7</v>
      </c>
      <c r="D10" s="10" t="s">
        <v>8</v>
      </c>
      <c r="E10" s="11" t="s">
        <v>9</v>
      </c>
      <c r="F10" s="11" t="s">
        <v>10</v>
      </c>
      <c r="G10" s="10" t="s">
        <v>11</v>
      </c>
      <c r="H10" s="10" t="s">
        <v>12</v>
      </c>
      <c r="I10" s="10" t="s">
        <v>13</v>
      </c>
      <c r="J10" s="10" t="s">
        <v>14</v>
      </c>
      <c r="K10" s="11" t="s">
        <v>15</v>
      </c>
      <c r="L10" s="10" t="s">
        <v>16</v>
      </c>
      <c r="M10" s="10" t="s">
        <v>17</v>
      </c>
      <c r="N10" s="12" t="s">
        <v>18</v>
      </c>
    </row>
    <row r="11" spans="1:14" x14ac:dyDescent="0.2">
      <c r="A11" s="13" t="s">
        <v>19</v>
      </c>
      <c r="B11" s="14">
        <f>+'[4]GASTOS PERSONAL'!M19</f>
        <v>240869325.06666666</v>
      </c>
      <c r="C11" s="14">
        <f>+'[4]GASTOS PERSONAL'!N19</f>
        <v>235926924.46666664</v>
      </c>
      <c r="D11" s="14">
        <f>'[4]GASTOS PERSONAL'!$O$19</f>
        <v>237414028.39999998</v>
      </c>
      <c r="E11" s="14">
        <f>'[4]GASTOS PERSONAL'!$P$19</f>
        <v>235775987.39999998</v>
      </c>
      <c r="F11" s="14">
        <f>'[4]GASTOS PERSONAL'!$Q$19</f>
        <v>237429009.39999998</v>
      </c>
      <c r="G11" s="14">
        <f>'[4]GASTOS PERSONAL'!$R$19</f>
        <v>362419250.16666669</v>
      </c>
      <c r="H11" s="14">
        <f>'[4]GASTOS PERSONAL'!$S$19</f>
        <v>244543916.2888889</v>
      </c>
      <c r="I11" s="14">
        <f>'[4]GASTOS PERSONAL'!$T$19</f>
        <v>248410258.00000003</v>
      </c>
      <c r="J11" s="14">
        <f>'[4]GASTOS PERSONAL'!$U$19</f>
        <v>239915232.56666663</v>
      </c>
      <c r="K11" s="14">
        <f>'[4]GASTOS PERSONAL'!$V$19</f>
        <v>231536322.46666667</v>
      </c>
      <c r="L11" s="14">
        <f>'[4]GASTOS PERSONAL'!$W$19</f>
        <v>254978619.39999998</v>
      </c>
      <c r="M11" s="14">
        <f>'[4]GASTOS PERSONAL'!$X$19</f>
        <v>424959757.33333331</v>
      </c>
      <c r="N11" s="15">
        <f>SUM(B11:M11)</f>
        <v>3194178630.9555559</v>
      </c>
    </row>
    <row r="12" spans="1:14" x14ac:dyDescent="0.2">
      <c r="A12" s="16"/>
      <c r="B12" s="17"/>
      <c r="C12" s="17"/>
      <c r="D12" s="17"/>
      <c r="E12" s="18"/>
      <c r="F12" s="18"/>
      <c r="G12" s="17"/>
      <c r="H12" s="17"/>
      <c r="I12" s="17"/>
      <c r="J12" s="17"/>
      <c r="K12" s="18"/>
      <c r="L12" s="17"/>
      <c r="M12" s="17"/>
      <c r="N12" s="15"/>
    </row>
    <row r="13" spans="1:14" ht="11.25" customHeight="1" x14ac:dyDescent="0.2">
      <c r="A13" s="19" t="s">
        <v>20</v>
      </c>
      <c r="B13" s="14">
        <f>+'[4]GASTOS GENERALES'!M65</f>
        <v>0</v>
      </c>
      <c r="C13" s="14">
        <f>+'[4]GASTOS GENERALES'!N65</f>
        <v>33426879</v>
      </c>
      <c r="D13" s="14">
        <f>'[4]GASTOS GENERALES'!$O$65</f>
        <v>64251345</v>
      </c>
      <c r="E13" s="14">
        <f>'[4]GASTOS GENERALES'!$P$65</f>
        <v>29984511.666666664</v>
      </c>
      <c r="F13" s="14">
        <f>'[4]GASTOS GENERALES'!$Q$65</f>
        <v>28484511.666666664</v>
      </c>
      <c r="G13" s="14">
        <f>'[4]GASTOS GENERALES'!$R$65</f>
        <v>30208511.666666664</v>
      </c>
      <c r="H13" s="14">
        <f>'[4]GASTOS GENERALES'!$S$65</f>
        <v>29368511.666666664</v>
      </c>
      <c r="I13" s="14">
        <f>'[4]GASTOS GENERALES'!$T$65</f>
        <v>24884511.666666664</v>
      </c>
      <c r="J13" s="14">
        <f>'[4]GASTOS GENERALES'!$U$65</f>
        <v>24884511.666666664</v>
      </c>
      <c r="K13" s="14">
        <f>'[4]GASTOS GENERALES'!$V$65</f>
        <v>24884511.666666664</v>
      </c>
      <c r="L13" s="14">
        <f>'[4]GASTOS GENERALES'!$W$65</f>
        <v>26884511.666666664</v>
      </c>
      <c r="M13" s="14">
        <f>'[4]GASTOS GENERALES'!$X$65</f>
        <v>40248636.666666672</v>
      </c>
      <c r="N13" s="15">
        <f>SUM(B13:M13)</f>
        <v>357510954</v>
      </c>
    </row>
    <row r="14" spans="1:14" ht="11.25" customHeight="1" x14ac:dyDescent="0.2">
      <c r="A14" s="19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</row>
    <row r="15" spans="1:14" ht="11.25" customHeight="1" x14ac:dyDescent="0.2">
      <c r="A15" s="20" t="s">
        <v>21</v>
      </c>
      <c r="B15" s="21">
        <f>SUM(B11:B14)</f>
        <v>240869325.06666666</v>
      </c>
      <c r="C15" s="21">
        <f t="shared" ref="C15:M15" si="0">SUM(C11:C14)</f>
        <v>269353803.46666664</v>
      </c>
      <c r="D15" s="21">
        <f t="shared" si="0"/>
        <v>301665373.39999998</v>
      </c>
      <c r="E15" s="21">
        <f t="shared" si="0"/>
        <v>265760499.06666663</v>
      </c>
      <c r="F15" s="21">
        <f t="shared" si="0"/>
        <v>265913521.06666663</v>
      </c>
      <c r="G15" s="21">
        <f t="shared" si="0"/>
        <v>392627761.83333337</v>
      </c>
      <c r="H15" s="21">
        <f t="shared" si="0"/>
        <v>273912427.95555556</v>
      </c>
      <c r="I15" s="21">
        <f t="shared" si="0"/>
        <v>273294769.66666669</v>
      </c>
      <c r="J15" s="21">
        <f t="shared" si="0"/>
        <v>264799744.23333329</v>
      </c>
      <c r="K15" s="21">
        <f t="shared" si="0"/>
        <v>256420834.13333333</v>
      </c>
      <c r="L15" s="21">
        <f t="shared" si="0"/>
        <v>281863131.06666666</v>
      </c>
      <c r="M15" s="21">
        <f t="shared" si="0"/>
        <v>465208394</v>
      </c>
      <c r="N15" s="22">
        <f>SUM(N11:N13)</f>
        <v>3551689584.9555559</v>
      </c>
    </row>
    <row r="16" spans="1:14" ht="11.25" customHeight="1" x14ac:dyDescent="0.2">
      <c r="A16" s="19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</row>
    <row r="17" spans="1:14" ht="11.25" customHeight="1" x14ac:dyDescent="0.2">
      <c r="A17" s="19" t="s">
        <v>22</v>
      </c>
      <c r="B17" s="14">
        <f>+[4]RESTAURACION!M41</f>
        <v>826667.0033333333</v>
      </c>
      <c r="C17" s="14">
        <f>+[4]RESTAURACION!N41</f>
        <v>20941665</v>
      </c>
      <c r="D17" s="14">
        <f>+[4]RESTAURACION!O41</f>
        <v>17650000</v>
      </c>
      <c r="E17" s="14">
        <f>+[4]RESTAURACION!P41</f>
        <v>65525000</v>
      </c>
      <c r="F17" s="14">
        <f>+[4]RESTAURACION!Q41</f>
        <v>88400000</v>
      </c>
      <c r="G17" s="14">
        <f>+[4]RESTAURACION!R41</f>
        <v>19650000</v>
      </c>
      <c r="H17" s="14">
        <f>+[4]RESTAURACION!S41</f>
        <v>69505001</v>
      </c>
      <c r="I17" s="14">
        <f>+[4]RESTAURACION!T41</f>
        <v>19150000</v>
      </c>
      <c r="J17" s="14">
        <f>+[4]RESTAURACION!U41</f>
        <v>41040000</v>
      </c>
      <c r="K17" s="14">
        <f>+[4]RESTAURACION!V41</f>
        <v>13650000</v>
      </c>
      <c r="L17" s="14">
        <f>+[4]RESTAURACION!W41</f>
        <v>27310000</v>
      </c>
      <c r="M17" s="14">
        <f>+[4]RESTAURACION!X41</f>
        <v>9476667</v>
      </c>
      <c r="N17" s="15">
        <f>SUM(B17:M17)</f>
        <v>393125000.00333333</v>
      </c>
    </row>
    <row r="18" spans="1:14" x14ac:dyDescent="0.2">
      <c r="A18" s="19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15"/>
    </row>
    <row r="19" spans="1:14" ht="11.25" customHeight="1" x14ac:dyDescent="0.2">
      <c r="A19" s="19" t="s">
        <v>23</v>
      </c>
      <c r="B19" s="14">
        <f>+[4]ADMINISTRACION!M422</f>
        <v>108489083</v>
      </c>
      <c r="C19" s="14">
        <f>+[4]ADMINISTRACION!N422</f>
        <v>286386668</v>
      </c>
      <c r="D19" s="14">
        <f>+[4]ADMINISTRACION!O422</f>
        <v>313624333</v>
      </c>
      <c r="E19" s="14">
        <f>+[4]ADMINISTRACION!P422</f>
        <v>535623334</v>
      </c>
      <c r="F19" s="14">
        <f>+[4]ADMINISTRACION!Q422</f>
        <v>424198000</v>
      </c>
      <c r="G19" s="14">
        <f>+[4]ADMINISTRACION!R422</f>
        <v>439342340</v>
      </c>
      <c r="H19" s="14">
        <f>+[4]ADMINISTRACION!S422</f>
        <v>393717341</v>
      </c>
      <c r="I19" s="14">
        <f>+[4]ADMINISTRACION!T422</f>
        <v>379744667</v>
      </c>
      <c r="J19" s="14">
        <f>+[4]ADMINISTRACION!U422</f>
        <v>395803000</v>
      </c>
      <c r="K19" s="14">
        <f>+[4]ADMINISTRACION!V422</f>
        <v>318101258</v>
      </c>
      <c r="L19" s="14">
        <f>+[4]ADMINISTRACION!W422</f>
        <v>247521997</v>
      </c>
      <c r="M19" s="14">
        <f>+[4]ADMINISTRACION!X422</f>
        <v>151354999</v>
      </c>
      <c r="N19" s="15">
        <f>SUM(B19:M19)</f>
        <v>3993907020</v>
      </c>
    </row>
    <row r="20" spans="1:14" ht="11.25" customHeight="1" x14ac:dyDescent="0.2">
      <c r="A20" s="19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</row>
    <row r="21" spans="1:14" ht="11.25" customHeight="1" x14ac:dyDescent="0.2">
      <c r="A21" s="20" t="s">
        <v>24</v>
      </c>
      <c r="B21" s="21">
        <f>SUM(B17:B20)</f>
        <v>109315750.00333333</v>
      </c>
      <c r="C21" s="21">
        <f t="shared" ref="C21:M21" si="1">SUM(C17:C20)</f>
        <v>307328333</v>
      </c>
      <c r="D21" s="21">
        <f t="shared" si="1"/>
        <v>331274333</v>
      </c>
      <c r="E21" s="21">
        <f t="shared" si="1"/>
        <v>601148334</v>
      </c>
      <c r="F21" s="21">
        <f t="shared" si="1"/>
        <v>512598000</v>
      </c>
      <c r="G21" s="21">
        <f t="shared" si="1"/>
        <v>458992340</v>
      </c>
      <c r="H21" s="21">
        <f t="shared" si="1"/>
        <v>463222342</v>
      </c>
      <c r="I21" s="21">
        <f t="shared" si="1"/>
        <v>398894667</v>
      </c>
      <c r="J21" s="21">
        <f t="shared" si="1"/>
        <v>436843000</v>
      </c>
      <c r="K21" s="21">
        <f t="shared" si="1"/>
        <v>331751258</v>
      </c>
      <c r="L21" s="21">
        <f t="shared" si="1"/>
        <v>274831997</v>
      </c>
      <c r="M21" s="21">
        <f t="shared" si="1"/>
        <v>160831666</v>
      </c>
      <c r="N21" s="22">
        <f>SUM(N17:N19)</f>
        <v>4387032020.0033331</v>
      </c>
    </row>
    <row r="22" spans="1:14" x14ac:dyDescent="0.2">
      <c r="A22" s="19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/>
    </row>
    <row r="23" spans="1:14" ht="11.25" customHeight="1" x14ac:dyDescent="0.2">
      <c r="A23" s="20" t="s">
        <v>25</v>
      </c>
      <c r="B23" s="21">
        <f>+[4]FONAM!M54</f>
        <v>10885000</v>
      </c>
      <c r="C23" s="21">
        <f>+[4]FONAM!N54</f>
        <v>62343334</v>
      </c>
      <c r="D23" s="21">
        <f>[4]FONAM!$O$54</f>
        <v>40150000</v>
      </c>
      <c r="E23" s="21">
        <f>[4]FONAM!$P$54</f>
        <v>52250000</v>
      </c>
      <c r="F23" s="21">
        <f>[4]FONAM!$Q$54</f>
        <v>61190000</v>
      </c>
      <c r="G23" s="21">
        <f>[4]FONAM!$R$54</f>
        <v>62250000</v>
      </c>
      <c r="H23" s="21">
        <f>[4]FONAM!$S$54</f>
        <v>354150000</v>
      </c>
      <c r="I23" s="21">
        <f>[4]FONAM!$T$54</f>
        <v>72150000</v>
      </c>
      <c r="J23" s="21">
        <f>[4]FONAM!$U$54</f>
        <v>49650000</v>
      </c>
      <c r="K23" s="21">
        <f>[4]FONAM!$V$54</f>
        <v>46215000</v>
      </c>
      <c r="L23" s="21">
        <f>[4]FONAM!$W$54</f>
        <v>30455000</v>
      </c>
      <c r="M23" s="21">
        <f>[4]FONAM!$X$54</f>
        <v>9271666</v>
      </c>
      <c r="N23" s="22">
        <f>SUM(B23:M23)</f>
        <v>850960000</v>
      </c>
    </row>
    <row r="24" spans="1:14" s="30" customFormat="1" ht="13.5" thickBot="1" x14ac:dyDescent="0.25">
      <c r="A24" s="26"/>
      <c r="B24" s="27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9"/>
    </row>
    <row r="26" spans="1:14" x14ac:dyDescent="0.2">
      <c r="C26" s="39"/>
      <c r="E26" s="32"/>
    </row>
    <row r="27" spans="1:14" x14ac:dyDescent="0.2">
      <c r="C27" s="31"/>
      <c r="E27" s="32"/>
    </row>
    <row r="28" spans="1:14" x14ac:dyDescent="0.2">
      <c r="C28" s="39"/>
    </row>
    <row r="29" spans="1:14" x14ac:dyDescent="0.2">
      <c r="B29" s="31"/>
      <c r="C29" s="32"/>
    </row>
    <row r="34" spans="3:3" x14ac:dyDescent="0.2">
      <c r="C34" s="32"/>
    </row>
  </sheetData>
  <mergeCells count="7">
    <mergeCell ref="A8:A10"/>
    <mergeCell ref="D8:N9"/>
    <mergeCell ref="A2:N2"/>
    <mergeCell ref="A3:N3"/>
    <mergeCell ref="A4:N4"/>
    <mergeCell ref="A5:N5"/>
    <mergeCell ref="A6:N6"/>
  </mergeCells>
  <pageMargins left="0.75" right="0.75" top="1" bottom="1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I27" sqref="I27"/>
    </sheetView>
  </sheetViews>
  <sheetFormatPr baseColWidth="10" defaultRowHeight="12.75" x14ac:dyDescent="0.2"/>
  <cols>
    <col min="1" max="3" width="27.7109375" style="57" customWidth="1"/>
    <col min="4" max="4" width="22.85546875" style="57" customWidth="1"/>
    <col min="5" max="5" width="17.7109375" style="57" customWidth="1"/>
    <col min="6" max="6" width="16.5703125" style="57" customWidth="1"/>
    <col min="7" max="7" width="15.5703125" style="57" customWidth="1"/>
    <col min="8" max="8" width="16.5703125" style="57" customWidth="1"/>
    <col min="9" max="9" width="18.42578125" style="57" customWidth="1"/>
    <col min="10" max="10" width="17.28515625" style="57" customWidth="1"/>
    <col min="11" max="11" width="14.5703125" style="57" customWidth="1"/>
    <col min="12" max="12" width="15.7109375" style="57" customWidth="1"/>
    <col min="13" max="13" width="15" style="57" customWidth="1"/>
    <col min="14" max="14" width="17.7109375" style="57" customWidth="1"/>
    <col min="15" max="256" width="11.42578125" style="57"/>
    <col min="257" max="259" width="27.7109375" style="57" customWidth="1"/>
    <col min="260" max="260" width="22.85546875" style="57" customWidth="1"/>
    <col min="261" max="261" width="17.7109375" style="57" customWidth="1"/>
    <col min="262" max="262" width="16.5703125" style="57" customWidth="1"/>
    <col min="263" max="263" width="15.5703125" style="57" customWidth="1"/>
    <col min="264" max="264" width="16.5703125" style="57" customWidth="1"/>
    <col min="265" max="265" width="18.42578125" style="57" customWidth="1"/>
    <col min="266" max="266" width="17.28515625" style="57" customWidth="1"/>
    <col min="267" max="267" width="14.5703125" style="57" customWidth="1"/>
    <col min="268" max="268" width="15.7109375" style="57" customWidth="1"/>
    <col min="269" max="269" width="15" style="57" customWidth="1"/>
    <col min="270" max="270" width="17.7109375" style="57" customWidth="1"/>
    <col min="271" max="512" width="11.42578125" style="57"/>
    <col min="513" max="515" width="27.7109375" style="57" customWidth="1"/>
    <col min="516" max="516" width="22.85546875" style="57" customWidth="1"/>
    <col min="517" max="517" width="17.7109375" style="57" customWidth="1"/>
    <col min="518" max="518" width="16.5703125" style="57" customWidth="1"/>
    <col min="519" max="519" width="15.5703125" style="57" customWidth="1"/>
    <col min="520" max="520" width="16.5703125" style="57" customWidth="1"/>
    <col min="521" max="521" width="18.42578125" style="57" customWidth="1"/>
    <col min="522" max="522" width="17.28515625" style="57" customWidth="1"/>
    <col min="523" max="523" width="14.5703125" style="57" customWidth="1"/>
    <col min="524" max="524" width="15.7109375" style="57" customWidth="1"/>
    <col min="525" max="525" width="15" style="57" customWidth="1"/>
    <col min="526" max="526" width="17.7109375" style="57" customWidth="1"/>
    <col min="527" max="768" width="11.42578125" style="57"/>
    <col min="769" max="771" width="27.7109375" style="57" customWidth="1"/>
    <col min="772" max="772" width="22.85546875" style="57" customWidth="1"/>
    <col min="773" max="773" width="17.7109375" style="57" customWidth="1"/>
    <col min="774" max="774" width="16.5703125" style="57" customWidth="1"/>
    <col min="775" max="775" width="15.5703125" style="57" customWidth="1"/>
    <col min="776" max="776" width="16.5703125" style="57" customWidth="1"/>
    <col min="777" max="777" width="18.42578125" style="57" customWidth="1"/>
    <col min="778" max="778" width="17.28515625" style="57" customWidth="1"/>
    <col min="779" max="779" width="14.5703125" style="57" customWidth="1"/>
    <col min="780" max="780" width="15.7109375" style="57" customWidth="1"/>
    <col min="781" max="781" width="15" style="57" customWidth="1"/>
    <col min="782" max="782" width="17.7109375" style="57" customWidth="1"/>
    <col min="783" max="1024" width="11.42578125" style="57"/>
    <col min="1025" max="1027" width="27.7109375" style="57" customWidth="1"/>
    <col min="1028" max="1028" width="22.85546875" style="57" customWidth="1"/>
    <col min="1029" max="1029" width="17.7109375" style="57" customWidth="1"/>
    <col min="1030" max="1030" width="16.5703125" style="57" customWidth="1"/>
    <col min="1031" max="1031" width="15.5703125" style="57" customWidth="1"/>
    <col min="1032" max="1032" width="16.5703125" style="57" customWidth="1"/>
    <col min="1033" max="1033" width="18.42578125" style="57" customWidth="1"/>
    <col min="1034" max="1034" width="17.28515625" style="57" customWidth="1"/>
    <col min="1035" max="1035" width="14.5703125" style="57" customWidth="1"/>
    <col min="1036" max="1036" width="15.7109375" style="57" customWidth="1"/>
    <col min="1037" max="1037" width="15" style="57" customWidth="1"/>
    <col min="1038" max="1038" width="17.7109375" style="57" customWidth="1"/>
    <col min="1039" max="1280" width="11.42578125" style="57"/>
    <col min="1281" max="1283" width="27.7109375" style="57" customWidth="1"/>
    <col min="1284" max="1284" width="22.85546875" style="57" customWidth="1"/>
    <col min="1285" max="1285" width="17.7109375" style="57" customWidth="1"/>
    <col min="1286" max="1286" width="16.5703125" style="57" customWidth="1"/>
    <col min="1287" max="1287" width="15.5703125" style="57" customWidth="1"/>
    <col min="1288" max="1288" width="16.5703125" style="57" customWidth="1"/>
    <col min="1289" max="1289" width="18.42578125" style="57" customWidth="1"/>
    <col min="1290" max="1290" width="17.28515625" style="57" customWidth="1"/>
    <col min="1291" max="1291" width="14.5703125" style="57" customWidth="1"/>
    <col min="1292" max="1292" width="15.7109375" style="57" customWidth="1"/>
    <col min="1293" max="1293" width="15" style="57" customWidth="1"/>
    <col min="1294" max="1294" width="17.7109375" style="57" customWidth="1"/>
    <col min="1295" max="1536" width="11.42578125" style="57"/>
    <col min="1537" max="1539" width="27.7109375" style="57" customWidth="1"/>
    <col min="1540" max="1540" width="22.85546875" style="57" customWidth="1"/>
    <col min="1541" max="1541" width="17.7109375" style="57" customWidth="1"/>
    <col min="1542" max="1542" width="16.5703125" style="57" customWidth="1"/>
    <col min="1543" max="1543" width="15.5703125" style="57" customWidth="1"/>
    <col min="1544" max="1544" width="16.5703125" style="57" customWidth="1"/>
    <col min="1545" max="1545" width="18.42578125" style="57" customWidth="1"/>
    <col min="1546" max="1546" width="17.28515625" style="57" customWidth="1"/>
    <col min="1547" max="1547" width="14.5703125" style="57" customWidth="1"/>
    <col min="1548" max="1548" width="15.7109375" style="57" customWidth="1"/>
    <col min="1549" max="1549" width="15" style="57" customWidth="1"/>
    <col min="1550" max="1550" width="17.7109375" style="57" customWidth="1"/>
    <col min="1551" max="1792" width="11.42578125" style="57"/>
    <col min="1793" max="1795" width="27.7109375" style="57" customWidth="1"/>
    <col min="1796" max="1796" width="22.85546875" style="57" customWidth="1"/>
    <col min="1797" max="1797" width="17.7109375" style="57" customWidth="1"/>
    <col min="1798" max="1798" width="16.5703125" style="57" customWidth="1"/>
    <col min="1799" max="1799" width="15.5703125" style="57" customWidth="1"/>
    <col min="1800" max="1800" width="16.5703125" style="57" customWidth="1"/>
    <col min="1801" max="1801" width="18.42578125" style="57" customWidth="1"/>
    <col min="1802" max="1802" width="17.28515625" style="57" customWidth="1"/>
    <col min="1803" max="1803" width="14.5703125" style="57" customWidth="1"/>
    <col min="1804" max="1804" width="15.7109375" style="57" customWidth="1"/>
    <col min="1805" max="1805" width="15" style="57" customWidth="1"/>
    <col min="1806" max="1806" width="17.7109375" style="57" customWidth="1"/>
    <col min="1807" max="2048" width="11.42578125" style="57"/>
    <col min="2049" max="2051" width="27.7109375" style="57" customWidth="1"/>
    <col min="2052" max="2052" width="22.85546875" style="57" customWidth="1"/>
    <col min="2053" max="2053" width="17.7109375" style="57" customWidth="1"/>
    <col min="2054" max="2054" width="16.5703125" style="57" customWidth="1"/>
    <col min="2055" max="2055" width="15.5703125" style="57" customWidth="1"/>
    <col min="2056" max="2056" width="16.5703125" style="57" customWidth="1"/>
    <col min="2057" max="2057" width="18.42578125" style="57" customWidth="1"/>
    <col min="2058" max="2058" width="17.28515625" style="57" customWidth="1"/>
    <col min="2059" max="2059" width="14.5703125" style="57" customWidth="1"/>
    <col min="2060" max="2060" width="15.7109375" style="57" customWidth="1"/>
    <col min="2061" max="2061" width="15" style="57" customWidth="1"/>
    <col min="2062" max="2062" width="17.7109375" style="57" customWidth="1"/>
    <col min="2063" max="2304" width="11.42578125" style="57"/>
    <col min="2305" max="2307" width="27.7109375" style="57" customWidth="1"/>
    <col min="2308" max="2308" width="22.85546875" style="57" customWidth="1"/>
    <col min="2309" max="2309" width="17.7109375" style="57" customWidth="1"/>
    <col min="2310" max="2310" width="16.5703125" style="57" customWidth="1"/>
    <col min="2311" max="2311" width="15.5703125" style="57" customWidth="1"/>
    <col min="2312" max="2312" width="16.5703125" style="57" customWidth="1"/>
    <col min="2313" max="2313" width="18.42578125" style="57" customWidth="1"/>
    <col min="2314" max="2314" width="17.28515625" style="57" customWidth="1"/>
    <col min="2315" max="2315" width="14.5703125" style="57" customWidth="1"/>
    <col min="2316" max="2316" width="15.7109375" style="57" customWidth="1"/>
    <col min="2317" max="2317" width="15" style="57" customWidth="1"/>
    <col min="2318" max="2318" width="17.7109375" style="57" customWidth="1"/>
    <col min="2319" max="2560" width="11.42578125" style="57"/>
    <col min="2561" max="2563" width="27.7109375" style="57" customWidth="1"/>
    <col min="2564" max="2564" width="22.85546875" style="57" customWidth="1"/>
    <col min="2565" max="2565" width="17.7109375" style="57" customWidth="1"/>
    <col min="2566" max="2566" width="16.5703125" style="57" customWidth="1"/>
    <col min="2567" max="2567" width="15.5703125" style="57" customWidth="1"/>
    <col min="2568" max="2568" width="16.5703125" style="57" customWidth="1"/>
    <col min="2569" max="2569" width="18.42578125" style="57" customWidth="1"/>
    <col min="2570" max="2570" width="17.28515625" style="57" customWidth="1"/>
    <col min="2571" max="2571" width="14.5703125" style="57" customWidth="1"/>
    <col min="2572" max="2572" width="15.7109375" style="57" customWidth="1"/>
    <col min="2573" max="2573" width="15" style="57" customWidth="1"/>
    <col min="2574" max="2574" width="17.7109375" style="57" customWidth="1"/>
    <col min="2575" max="2816" width="11.42578125" style="57"/>
    <col min="2817" max="2819" width="27.7109375" style="57" customWidth="1"/>
    <col min="2820" max="2820" width="22.85546875" style="57" customWidth="1"/>
    <col min="2821" max="2821" width="17.7109375" style="57" customWidth="1"/>
    <col min="2822" max="2822" width="16.5703125" style="57" customWidth="1"/>
    <col min="2823" max="2823" width="15.5703125" style="57" customWidth="1"/>
    <col min="2824" max="2824" width="16.5703125" style="57" customWidth="1"/>
    <col min="2825" max="2825" width="18.42578125" style="57" customWidth="1"/>
    <col min="2826" max="2826" width="17.28515625" style="57" customWidth="1"/>
    <col min="2827" max="2827" width="14.5703125" style="57" customWidth="1"/>
    <col min="2828" max="2828" width="15.7109375" style="57" customWidth="1"/>
    <col min="2829" max="2829" width="15" style="57" customWidth="1"/>
    <col min="2830" max="2830" width="17.7109375" style="57" customWidth="1"/>
    <col min="2831" max="3072" width="11.42578125" style="57"/>
    <col min="3073" max="3075" width="27.7109375" style="57" customWidth="1"/>
    <col min="3076" max="3076" width="22.85546875" style="57" customWidth="1"/>
    <col min="3077" max="3077" width="17.7109375" style="57" customWidth="1"/>
    <col min="3078" max="3078" width="16.5703125" style="57" customWidth="1"/>
    <col min="3079" max="3079" width="15.5703125" style="57" customWidth="1"/>
    <col min="3080" max="3080" width="16.5703125" style="57" customWidth="1"/>
    <col min="3081" max="3081" width="18.42578125" style="57" customWidth="1"/>
    <col min="3082" max="3082" width="17.28515625" style="57" customWidth="1"/>
    <col min="3083" max="3083" width="14.5703125" style="57" customWidth="1"/>
    <col min="3084" max="3084" width="15.7109375" style="57" customWidth="1"/>
    <col min="3085" max="3085" width="15" style="57" customWidth="1"/>
    <col min="3086" max="3086" width="17.7109375" style="57" customWidth="1"/>
    <col min="3087" max="3328" width="11.42578125" style="57"/>
    <col min="3329" max="3331" width="27.7109375" style="57" customWidth="1"/>
    <col min="3332" max="3332" width="22.85546875" style="57" customWidth="1"/>
    <col min="3333" max="3333" width="17.7109375" style="57" customWidth="1"/>
    <col min="3334" max="3334" width="16.5703125" style="57" customWidth="1"/>
    <col min="3335" max="3335" width="15.5703125" style="57" customWidth="1"/>
    <col min="3336" max="3336" width="16.5703125" style="57" customWidth="1"/>
    <col min="3337" max="3337" width="18.42578125" style="57" customWidth="1"/>
    <col min="3338" max="3338" width="17.28515625" style="57" customWidth="1"/>
    <col min="3339" max="3339" width="14.5703125" style="57" customWidth="1"/>
    <col min="3340" max="3340" width="15.7109375" style="57" customWidth="1"/>
    <col min="3341" max="3341" width="15" style="57" customWidth="1"/>
    <col min="3342" max="3342" width="17.7109375" style="57" customWidth="1"/>
    <col min="3343" max="3584" width="11.42578125" style="57"/>
    <col min="3585" max="3587" width="27.7109375" style="57" customWidth="1"/>
    <col min="3588" max="3588" width="22.85546875" style="57" customWidth="1"/>
    <col min="3589" max="3589" width="17.7109375" style="57" customWidth="1"/>
    <col min="3590" max="3590" width="16.5703125" style="57" customWidth="1"/>
    <col min="3591" max="3591" width="15.5703125" style="57" customWidth="1"/>
    <col min="3592" max="3592" width="16.5703125" style="57" customWidth="1"/>
    <col min="3593" max="3593" width="18.42578125" style="57" customWidth="1"/>
    <col min="3594" max="3594" width="17.28515625" style="57" customWidth="1"/>
    <col min="3595" max="3595" width="14.5703125" style="57" customWidth="1"/>
    <col min="3596" max="3596" width="15.7109375" style="57" customWidth="1"/>
    <col min="3597" max="3597" width="15" style="57" customWidth="1"/>
    <col min="3598" max="3598" width="17.7109375" style="57" customWidth="1"/>
    <col min="3599" max="3840" width="11.42578125" style="57"/>
    <col min="3841" max="3843" width="27.7109375" style="57" customWidth="1"/>
    <col min="3844" max="3844" width="22.85546875" style="57" customWidth="1"/>
    <col min="3845" max="3845" width="17.7109375" style="57" customWidth="1"/>
    <col min="3846" max="3846" width="16.5703125" style="57" customWidth="1"/>
    <col min="3847" max="3847" width="15.5703125" style="57" customWidth="1"/>
    <col min="3848" max="3848" width="16.5703125" style="57" customWidth="1"/>
    <col min="3849" max="3849" width="18.42578125" style="57" customWidth="1"/>
    <col min="3850" max="3850" width="17.28515625" style="57" customWidth="1"/>
    <col min="3851" max="3851" width="14.5703125" style="57" customWidth="1"/>
    <col min="3852" max="3852" width="15.7109375" style="57" customWidth="1"/>
    <col min="3853" max="3853" width="15" style="57" customWidth="1"/>
    <col min="3854" max="3854" width="17.7109375" style="57" customWidth="1"/>
    <col min="3855" max="4096" width="11.42578125" style="57"/>
    <col min="4097" max="4099" width="27.7109375" style="57" customWidth="1"/>
    <col min="4100" max="4100" width="22.85546875" style="57" customWidth="1"/>
    <col min="4101" max="4101" width="17.7109375" style="57" customWidth="1"/>
    <col min="4102" max="4102" width="16.5703125" style="57" customWidth="1"/>
    <col min="4103" max="4103" width="15.5703125" style="57" customWidth="1"/>
    <col min="4104" max="4104" width="16.5703125" style="57" customWidth="1"/>
    <col min="4105" max="4105" width="18.42578125" style="57" customWidth="1"/>
    <col min="4106" max="4106" width="17.28515625" style="57" customWidth="1"/>
    <col min="4107" max="4107" width="14.5703125" style="57" customWidth="1"/>
    <col min="4108" max="4108" width="15.7109375" style="57" customWidth="1"/>
    <col min="4109" max="4109" width="15" style="57" customWidth="1"/>
    <col min="4110" max="4110" width="17.7109375" style="57" customWidth="1"/>
    <col min="4111" max="4352" width="11.42578125" style="57"/>
    <col min="4353" max="4355" width="27.7109375" style="57" customWidth="1"/>
    <col min="4356" max="4356" width="22.85546875" style="57" customWidth="1"/>
    <col min="4357" max="4357" width="17.7109375" style="57" customWidth="1"/>
    <col min="4358" max="4358" width="16.5703125" style="57" customWidth="1"/>
    <col min="4359" max="4359" width="15.5703125" style="57" customWidth="1"/>
    <col min="4360" max="4360" width="16.5703125" style="57" customWidth="1"/>
    <col min="4361" max="4361" width="18.42578125" style="57" customWidth="1"/>
    <col min="4362" max="4362" width="17.28515625" style="57" customWidth="1"/>
    <col min="4363" max="4363" width="14.5703125" style="57" customWidth="1"/>
    <col min="4364" max="4364" width="15.7109375" style="57" customWidth="1"/>
    <col min="4365" max="4365" width="15" style="57" customWidth="1"/>
    <col min="4366" max="4366" width="17.7109375" style="57" customWidth="1"/>
    <col min="4367" max="4608" width="11.42578125" style="57"/>
    <col min="4609" max="4611" width="27.7109375" style="57" customWidth="1"/>
    <col min="4612" max="4612" width="22.85546875" style="57" customWidth="1"/>
    <col min="4613" max="4613" width="17.7109375" style="57" customWidth="1"/>
    <col min="4614" max="4614" width="16.5703125" style="57" customWidth="1"/>
    <col min="4615" max="4615" width="15.5703125" style="57" customWidth="1"/>
    <col min="4616" max="4616" width="16.5703125" style="57" customWidth="1"/>
    <col min="4617" max="4617" width="18.42578125" style="57" customWidth="1"/>
    <col min="4618" max="4618" width="17.28515625" style="57" customWidth="1"/>
    <col min="4619" max="4619" width="14.5703125" style="57" customWidth="1"/>
    <col min="4620" max="4620" width="15.7109375" style="57" customWidth="1"/>
    <col min="4621" max="4621" width="15" style="57" customWidth="1"/>
    <col min="4622" max="4622" width="17.7109375" style="57" customWidth="1"/>
    <col min="4623" max="4864" width="11.42578125" style="57"/>
    <col min="4865" max="4867" width="27.7109375" style="57" customWidth="1"/>
    <col min="4868" max="4868" width="22.85546875" style="57" customWidth="1"/>
    <col min="4869" max="4869" width="17.7109375" style="57" customWidth="1"/>
    <col min="4870" max="4870" width="16.5703125" style="57" customWidth="1"/>
    <col min="4871" max="4871" width="15.5703125" style="57" customWidth="1"/>
    <col min="4872" max="4872" width="16.5703125" style="57" customWidth="1"/>
    <col min="4873" max="4873" width="18.42578125" style="57" customWidth="1"/>
    <col min="4874" max="4874" width="17.28515625" style="57" customWidth="1"/>
    <col min="4875" max="4875" width="14.5703125" style="57" customWidth="1"/>
    <col min="4876" max="4876" width="15.7109375" style="57" customWidth="1"/>
    <col min="4877" max="4877" width="15" style="57" customWidth="1"/>
    <col min="4878" max="4878" width="17.7109375" style="57" customWidth="1"/>
    <col min="4879" max="5120" width="11.42578125" style="57"/>
    <col min="5121" max="5123" width="27.7109375" style="57" customWidth="1"/>
    <col min="5124" max="5124" width="22.85546875" style="57" customWidth="1"/>
    <col min="5125" max="5125" width="17.7109375" style="57" customWidth="1"/>
    <col min="5126" max="5126" width="16.5703125" style="57" customWidth="1"/>
    <col min="5127" max="5127" width="15.5703125" style="57" customWidth="1"/>
    <col min="5128" max="5128" width="16.5703125" style="57" customWidth="1"/>
    <col min="5129" max="5129" width="18.42578125" style="57" customWidth="1"/>
    <col min="5130" max="5130" width="17.28515625" style="57" customWidth="1"/>
    <col min="5131" max="5131" width="14.5703125" style="57" customWidth="1"/>
    <col min="5132" max="5132" width="15.7109375" style="57" customWidth="1"/>
    <col min="5133" max="5133" width="15" style="57" customWidth="1"/>
    <col min="5134" max="5134" width="17.7109375" style="57" customWidth="1"/>
    <col min="5135" max="5376" width="11.42578125" style="57"/>
    <col min="5377" max="5379" width="27.7109375" style="57" customWidth="1"/>
    <col min="5380" max="5380" width="22.85546875" style="57" customWidth="1"/>
    <col min="5381" max="5381" width="17.7109375" style="57" customWidth="1"/>
    <col min="5382" max="5382" width="16.5703125" style="57" customWidth="1"/>
    <col min="5383" max="5383" width="15.5703125" style="57" customWidth="1"/>
    <col min="5384" max="5384" width="16.5703125" style="57" customWidth="1"/>
    <col min="5385" max="5385" width="18.42578125" style="57" customWidth="1"/>
    <col min="5386" max="5386" width="17.28515625" style="57" customWidth="1"/>
    <col min="5387" max="5387" width="14.5703125" style="57" customWidth="1"/>
    <col min="5388" max="5388" width="15.7109375" style="57" customWidth="1"/>
    <col min="5389" max="5389" width="15" style="57" customWidth="1"/>
    <col min="5390" max="5390" width="17.7109375" style="57" customWidth="1"/>
    <col min="5391" max="5632" width="11.42578125" style="57"/>
    <col min="5633" max="5635" width="27.7109375" style="57" customWidth="1"/>
    <col min="5636" max="5636" width="22.85546875" style="57" customWidth="1"/>
    <col min="5637" max="5637" width="17.7109375" style="57" customWidth="1"/>
    <col min="5638" max="5638" width="16.5703125" style="57" customWidth="1"/>
    <col min="5639" max="5639" width="15.5703125" style="57" customWidth="1"/>
    <col min="5640" max="5640" width="16.5703125" style="57" customWidth="1"/>
    <col min="5641" max="5641" width="18.42578125" style="57" customWidth="1"/>
    <col min="5642" max="5642" width="17.28515625" style="57" customWidth="1"/>
    <col min="5643" max="5643" width="14.5703125" style="57" customWidth="1"/>
    <col min="5644" max="5644" width="15.7109375" style="57" customWidth="1"/>
    <col min="5645" max="5645" width="15" style="57" customWidth="1"/>
    <col min="5646" max="5646" width="17.7109375" style="57" customWidth="1"/>
    <col min="5647" max="5888" width="11.42578125" style="57"/>
    <col min="5889" max="5891" width="27.7109375" style="57" customWidth="1"/>
    <col min="5892" max="5892" width="22.85546875" style="57" customWidth="1"/>
    <col min="5893" max="5893" width="17.7109375" style="57" customWidth="1"/>
    <col min="5894" max="5894" width="16.5703125" style="57" customWidth="1"/>
    <col min="5895" max="5895" width="15.5703125" style="57" customWidth="1"/>
    <col min="5896" max="5896" width="16.5703125" style="57" customWidth="1"/>
    <col min="5897" max="5897" width="18.42578125" style="57" customWidth="1"/>
    <col min="5898" max="5898" width="17.28515625" style="57" customWidth="1"/>
    <col min="5899" max="5899" width="14.5703125" style="57" customWidth="1"/>
    <col min="5900" max="5900" width="15.7109375" style="57" customWidth="1"/>
    <col min="5901" max="5901" width="15" style="57" customWidth="1"/>
    <col min="5902" max="5902" width="17.7109375" style="57" customWidth="1"/>
    <col min="5903" max="6144" width="11.42578125" style="57"/>
    <col min="6145" max="6147" width="27.7109375" style="57" customWidth="1"/>
    <col min="6148" max="6148" width="22.85546875" style="57" customWidth="1"/>
    <col min="6149" max="6149" width="17.7109375" style="57" customWidth="1"/>
    <col min="6150" max="6150" width="16.5703125" style="57" customWidth="1"/>
    <col min="6151" max="6151" width="15.5703125" style="57" customWidth="1"/>
    <col min="6152" max="6152" width="16.5703125" style="57" customWidth="1"/>
    <col min="6153" max="6153" width="18.42578125" style="57" customWidth="1"/>
    <col min="6154" max="6154" width="17.28515625" style="57" customWidth="1"/>
    <col min="6155" max="6155" width="14.5703125" style="57" customWidth="1"/>
    <col min="6156" max="6156" width="15.7109375" style="57" customWidth="1"/>
    <col min="6157" max="6157" width="15" style="57" customWidth="1"/>
    <col min="6158" max="6158" width="17.7109375" style="57" customWidth="1"/>
    <col min="6159" max="6400" width="11.42578125" style="57"/>
    <col min="6401" max="6403" width="27.7109375" style="57" customWidth="1"/>
    <col min="6404" max="6404" width="22.85546875" style="57" customWidth="1"/>
    <col min="6405" max="6405" width="17.7109375" style="57" customWidth="1"/>
    <col min="6406" max="6406" width="16.5703125" style="57" customWidth="1"/>
    <col min="6407" max="6407" width="15.5703125" style="57" customWidth="1"/>
    <col min="6408" max="6408" width="16.5703125" style="57" customWidth="1"/>
    <col min="6409" max="6409" width="18.42578125" style="57" customWidth="1"/>
    <col min="6410" max="6410" width="17.28515625" style="57" customWidth="1"/>
    <col min="6411" max="6411" width="14.5703125" style="57" customWidth="1"/>
    <col min="6412" max="6412" width="15.7109375" style="57" customWidth="1"/>
    <col min="6413" max="6413" width="15" style="57" customWidth="1"/>
    <col min="6414" max="6414" width="17.7109375" style="57" customWidth="1"/>
    <col min="6415" max="6656" width="11.42578125" style="57"/>
    <col min="6657" max="6659" width="27.7109375" style="57" customWidth="1"/>
    <col min="6660" max="6660" width="22.85546875" style="57" customWidth="1"/>
    <col min="6661" max="6661" width="17.7109375" style="57" customWidth="1"/>
    <col min="6662" max="6662" width="16.5703125" style="57" customWidth="1"/>
    <col min="6663" max="6663" width="15.5703125" style="57" customWidth="1"/>
    <col min="6664" max="6664" width="16.5703125" style="57" customWidth="1"/>
    <col min="6665" max="6665" width="18.42578125" style="57" customWidth="1"/>
    <col min="6666" max="6666" width="17.28515625" style="57" customWidth="1"/>
    <col min="6667" max="6667" width="14.5703125" style="57" customWidth="1"/>
    <col min="6668" max="6668" width="15.7109375" style="57" customWidth="1"/>
    <col min="6669" max="6669" width="15" style="57" customWidth="1"/>
    <col min="6670" max="6670" width="17.7109375" style="57" customWidth="1"/>
    <col min="6671" max="6912" width="11.42578125" style="57"/>
    <col min="6913" max="6915" width="27.7109375" style="57" customWidth="1"/>
    <col min="6916" max="6916" width="22.85546875" style="57" customWidth="1"/>
    <col min="6917" max="6917" width="17.7109375" style="57" customWidth="1"/>
    <col min="6918" max="6918" width="16.5703125" style="57" customWidth="1"/>
    <col min="6919" max="6919" width="15.5703125" style="57" customWidth="1"/>
    <col min="6920" max="6920" width="16.5703125" style="57" customWidth="1"/>
    <col min="6921" max="6921" width="18.42578125" style="57" customWidth="1"/>
    <col min="6922" max="6922" width="17.28515625" style="57" customWidth="1"/>
    <col min="6923" max="6923" width="14.5703125" style="57" customWidth="1"/>
    <col min="6924" max="6924" width="15.7109375" style="57" customWidth="1"/>
    <col min="6925" max="6925" width="15" style="57" customWidth="1"/>
    <col min="6926" max="6926" width="17.7109375" style="57" customWidth="1"/>
    <col min="6927" max="7168" width="11.42578125" style="57"/>
    <col min="7169" max="7171" width="27.7109375" style="57" customWidth="1"/>
    <col min="7172" max="7172" width="22.85546875" style="57" customWidth="1"/>
    <col min="7173" max="7173" width="17.7109375" style="57" customWidth="1"/>
    <col min="7174" max="7174" width="16.5703125" style="57" customWidth="1"/>
    <col min="7175" max="7175" width="15.5703125" style="57" customWidth="1"/>
    <col min="7176" max="7176" width="16.5703125" style="57" customWidth="1"/>
    <col min="7177" max="7177" width="18.42578125" style="57" customWidth="1"/>
    <col min="7178" max="7178" width="17.28515625" style="57" customWidth="1"/>
    <col min="7179" max="7179" width="14.5703125" style="57" customWidth="1"/>
    <col min="7180" max="7180" width="15.7109375" style="57" customWidth="1"/>
    <col min="7181" max="7181" width="15" style="57" customWidth="1"/>
    <col min="7182" max="7182" width="17.7109375" style="57" customWidth="1"/>
    <col min="7183" max="7424" width="11.42578125" style="57"/>
    <col min="7425" max="7427" width="27.7109375" style="57" customWidth="1"/>
    <col min="7428" max="7428" width="22.85546875" style="57" customWidth="1"/>
    <col min="7429" max="7429" width="17.7109375" style="57" customWidth="1"/>
    <col min="7430" max="7430" width="16.5703125" style="57" customWidth="1"/>
    <col min="7431" max="7431" width="15.5703125" style="57" customWidth="1"/>
    <col min="7432" max="7432" width="16.5703125" style="57" customWidth="1"/>
    <col min="7433" max="7433" width="18.42578125" style="57" customWidth="1"/>
    <col min="7434" max="7434" width="17.28515625" style="57" customWidth="1"/>
    <col min="7435" max="7435" width="14.5703125" style="57" customWidth="1"/>
    <col min="7436" max="7436" width="15.7109375" style="57" customWidth="1"/>
    <col min="7437" max="7437" width="15" style="57" customWidth="1"/>
    <col min="7438" max="7438" width="17.7109375" style="57" customWidth="1"/>
    <col min="7439" max="7680" width="11.42578125" style="57"/>
    <col min="7681" max="7683" width="27.7109375" style="57" customWidth="1"/>
    <col min="7684" max="7684" width="22.85546875" style="57" customWidth="1"/>
    <col min="7685" max="7685" width="17.7109375" style="57" customWidth="1"/>
    <col min="7686" max="7686" width="16.5703125" style="57" customWidth="1"/>
    <col min="7687" max="7687" width="15.5703125" style="57" customWidth="1"/>
    <col min="7688" max="7688" width="16.5703125" style="57" customWidth="1"/>
    <col min="7689" max="7689" width="18.42578125" style="57" customWidth="1"/>
    <col min="7690" max="7690" width="17.28515625" style="57" customWidth="1"/>
    <col min="7691" max="7691" width="14.5703125" style="57" customWidth="1"/>
    <col min="7692" max="7692" width="15.7109375" style="57" customWidth="1"/>
    <col min="7693" max="7693" width="15" style="57" customWidth="1"/>
    <col min="7694" max="7694" width="17.7109375" style="57" customWidth="1"/>
    <col min="7695" max="7936" width="11.42578125" style="57"/>
    <col min="7937" max="7939" width="27.7109375" style="57" customWidth="1"/>
    <col min="7940" max="7940" width="22.85546875" style="57" customWidth="1"/>
    <col min="7941" max="7941" width="17.7109375" style="57" customWidth="1"/>
    <col min="7942" max="7942" width="16.5703125" style="57" customWidth="1"/>
    <col min="7943" max="7943" width="15.5703125" style="57" customWidth="1"/>
    <col min="7944" max="7944" width="16.5703125" style="57" customWidth="1"/>
    <col min="7945" max="7945" width="18.42578125" style="57" customWidth="1"/>
    <col min="7946" max="7946" width="17.28515625" style="57" customWidth="1"/>
    <col min="7947" max="7947" width="14.5703125" style="57" customWidth="1"/>
    <col min="7948" max="7948" width="15.7109375" style="57" customWidth="1"/>
    <col min="7949" max="7949" width="15" style="57" customWidth="1"/>
    <col min="7950" max="7950" width="17.7109375" style="57" customWidth="1"/>
    <col min="7951" max="8192" width="11.42578125" style="57"/>
    <col min="8193" max="8195" width="27.7109375" style="57" customWidth="1"/>
    <col min="8196" max="8196" width="22.85546875" style="57" customWidth="1"/>
    <col min="8197" max="8197" width="17.7109375" style="57" customWidth="1"/>
    <col min="8198" max="8198" width="16.5703125" style="57" customWidth="1"/>
    <col min="8199" max="8199" width="15.5703125" style="57" customWidth="1"/>
    <col min="8200" max="8200" width="16.5703125" style="57" customWidth="1"/>
    <col min="8201" max="8201" width="18.42578125" style="57" customWidth="1"/>
    <col min="8202" max="8202" width="17.28515625" style="57" customWidth="1"/>
    <col min="8203" max="8203" width="14.5703125" style="57" customWidth="1"/>
    <col min="8204" max="8204" width="15.7109375" style="57" customWidth="1"/>
    <col min="8205" max="8205" width="15" style="57" customWidth="1"/>
    <col min="8206" max="8206" width="17.7109375" style="57" customWidth="1"/>
    <col min="8207" max="8448" width="11.42578125" style="57"/>
    <col min="8449" max="8451" width="27.7109375" style="57" customWidth="1"/>
    <col min="8452" max="8452" width="22.85546875" style="57" customWidth="1"/>
    <col min="8453" max="8453" width="17.7109375" style="57" customWidth="1"/>
    <col min="8454" max="8454" width="16.5703125" style="57" customWidth="1"/>
    <col min="8455" max="8455" width="15.5703125" style="57" customWidth="1"/>
    <col min="8456" max="8456" width="16.5703125" style="57" customWidth="1"/>
    <col min="8457" max="8457" width="18.42578125" style="57" customWidth="1"/>
    <col min="8458" max="8458" width="17.28515625" style="57" customWidth="1"/>
    <col min="8459" max="8459" width="14.5703125" style="57" customWidth="1"/>
    <col min="8460" max="8460" width="15.7109375" style="57" customWidth="1"/>
    <col min="8461" max="8461" width="15" style="57" customWidth="1"/>
    <col min="8462" max="8462" width="17.7109375" style="57" customWidth="1"/>
    <col min="8463" max="8704" width="11.42578125" style="57"/>
    <col min="8705" max="8707" width="27.7109375" style="57" customWidth="1"/>
    <col min="8708" max="8708" width="22.85546875" style="57" customWidth="1"/>
    <col min="8709" max="8709" width="17.7109375" style="57" customWidth="1"/>
    <col min="8710" max="8710" width="16.5703125" style="57" customWidth="1"/>
    <col min="8711" max="8711" width="15.5703125" style="57" customWidth="1"/>
    <col min="8712" max="8712" width="16.5703125" style="57" customWidth="1"/>
    <col min="8713" max="8713" width="18.42578125" style="57" customWidth="1"/>
    <col min="8714" max="8714" width="17.28515625" style="57" customWidth="1"/>
    <col min="8715" max="8715" width="14.5703125" style="57" customWidth="1"/>
    <col min="8716" max="8716" width="15.7109375" style="57" customWidth="1"/>
    <col min="8717" max="8717" width="15" style="57" customWidth="1"/>
    <col min="8718" max="8718" width="17.7109375" style="57" customWidth="1"/>
    <col min="8719" max="8960" width="11.42578125" style="57"/>
    <col min="8961" max="8963" width="27.7109375" style="57" customWidth="1"/>
    <col min="8964" max="8964" width="22.85546875" style="57" customWidth="1"/>
    <col min="8965" max="8965" width="17.7109375" style="57" customWidth="1"/>
    <col min="8966" max="8966" width="16.5703125" style="57" customWidth="1"/>
    <col min="8967" max="8967" width="15.5703125" style="57" customWidth="1"/>
    <col min="8968" max="8968" width="16.5703125" style="57" customWidth="1"/>
    <col min="8969" max="8969" width="18.42578125" style="57" customWidth="1"/>
    <col min="8970" max="8970" width="17.28515625" style="57" customWidth="1"/>
    <col min="8971" max="8971" width="14.5703125" style="57" customWidth="1"/>
    <col min="8972" max="8972" width="15.7109375" style="57" customWidth="1"/>
    <col min="8973" max="8973" width="15" style="57" customWidth="1"/>
    <col min="8974" max="8974" width="17.7109375" style="57" customWidth="1"/>
    <col min="8975" max="9216" width="11.42578125" style="57"/>
    <col min="9217" max="9219" width="27.7109375" style="57" customWidth="1"/>
    <col min="9220" max="9220" width="22.85546875" style="57" customWidth="1"/>
    <col min="9221" max="9221" width="17.7109375" style="57" customWidth="1"/>
    <col min="9222" max="9222" width="16.5703125" style="57" customWidth="1"/>
    <col min="9223" max="9223" width="15.5703125" style="57" customWidth="1"/>
    <col min="9224" max="9224" width="16.5703125" style="57" customWidth="1"/>
    <col min="9225" max="9225" width="18.42578125" style="57" customWidth="1"/>
    <col min="9226" max="9226" width="17.28515625" style="57" customWidth="1"/>
    <col min="9227" max="9227" width="14.5703125" style="57" customWidth="1"/>
    <col min="9228" max="9228" width="15.7109375" style="57" customWidth="1"/>
    <col min="9229" max="9229" width="15" style="57" customWidth="1"/>
    <col min="9230" max="9230" width="17.7109375" style="57" customWidth="1"/>
    <col min="9231" max="9472" width="11.42578125" style="57"/>
    <col min="9473" max="9475" width="27.7109375" style="57" customWidth="1"/>
    <col min="9476" max="9476" width="22.85546875" style="57" customWidth="1"/>
    <col min="9477" max="9477" width="17.7109375" style="57" customWidth="1"/>
    <col min="9478" max="9478" width="16.5703125" style="57" customWidth="1"/>
    <col min="9479" max="9479" width="15.5703125" style="57" customWidth="1"/>
    <col min="9480" max="9480" width="16.5703125" style="57" customWidth="1"/>
    <col min="9481" max="9481" width="18.42578125" style="57" customWidth="1"/>
    <col min="9482" max="9482" width="17.28515625" style="57" customWidth="1"/>
    <col min="9483" max="9483" width="14.5703125" style="57" customWidth="1"/>
    <col min="9484" max="9484" width="15.7109375" style="57" customWidth="1"/>
    <col min="9485" max="9485" width="15" style="57" customWidth="1"/>
    <col min="9486" max="9486" width="17.7109375" style="57" customWidth="1"/>
    <col min="9487" max="9728" width="11.42578125" style="57"/>
    <col min="9729" max="9731" width="27.7109375" style="57" customWidth="1"/>
    <col min="9732" max="9732" width="22.85546875" style="57" customWidth="1"/>
    <col min="9733" max="9733" width="17.7109375" style="57" customWidth="1"/>
    <col min="9734" max="9734" width="16.5703125" style="57" customWidth="1"/>
    <col min="9735" max="9735" width="15.5703125" style="57" customWidth="1"/>
    <col min="9736" max="9736" width="16.5703125" style="57" customWidth="1"/>
    <col min="9737" max="9737" width="18.42578125" style="57" customWidth="1"/>
    <col min="9738" max="9738" width="17.28515625" style="57" customWidth="1"/>
    <col min="9739" max="9739" width="14.5703125" style="57" customWidth="1"/>
    <col min="9740" max="9740" width="15.7109375" style="57" customWidth="1"/>
    <col min="9741" max="9741" width="15" style="57" customWidth="1"/>
    <col min="9742" max="9742" width="17.7109375" style="57" customWidth="1"/>
    <col min="9743" max="9984" width="11.42578125" style="57"/>
    <col min="9985" max="9987" width="27.7109375" style="57" customWidth="1"/>
    <col min="9988" max="9988" width="22.85546875" style="57" customWidth="1"/>
    <col min="9989" max="9989" width="17.7109375" style="57" customWidth="1"/>
    <col min="9990" max="9990" width="16.5703125" style="57" customWidth="1"/>
    <col min="9991" max="9991" width="15.5703125" style="57" customWidth="1"/>
    <col min="9992" max="9992" width="16.5703125" style="57" customWidth="1"/>
    <col min="9993" max="9993" width="18.42578125" style="57" customWidth="1"/>
    <col min="9994" max="9994" width="17.28515625" style="57" customWidth="1"/>
    <col min="9995" max="9995" width="14.5703125" style="57" customWidth="1"/>
    <col min="9996" max="9996" width="15.7109375" style="57" customWidth="1"/>
    <col min="9997" max="9997" width="15" style="57" customWidth="1"/>
    <col min="9998" max="9998" width="17.7109375" style="57" customWidth="1"/>
    <col min="9999" max="10240" width="11.42578125" style="57"/>
    <col min="10241" max="10243" width="27.7109375" style="57" customWidth="1"/>
    <col min="10244" max="10244" width="22.85546875" style="57" customWidth="1"/>
    <col min="10245" max="10245" width="17.7109375" style="57" customWidth="1"/>
    <col min="10246" max="10246" width="16.5703125" style="57" customWidth="1"/>
    <col min="10247" max="10247" width="15.5703125" style="57" customWidth="1"/>
    <col min="10248" max="10248" width="16.5703125" style="57" customWidth="1"/>
    <col min="10249" max="10249" width="18.42578125" style="57" customWidth="1"/>
    <col min="10250" max="10250" width="17.28515625" style="57" customWidth="1"/>
    <col min="10251" max="10251" width="14.5703125" style="57" customWidth="1"/>
    <col min="10252" max="10252" width="15.7109375" style="57" customWidth="1"/>
    <col min="10253" max="10253" width="15" style="57" customWidth="1"/>
    <col min="10254" max="10254" width="17.7109375" style="57" customWidth="1"/>
    <col min="10255" max="10496" width="11.42578125" style="57"/>
    <col min="10497" max="10499" width="27.7109375" style="57" customWidth="1"/>
    <col min="10500" max="10500" width="22.85546875" style="57" customWidth="1"/>
    <col min="10501" max="10501" width="17.7109375" style="57" customWidth="1"/>
    <col min="10502" max="10502" width="16.5703125" style="57" customWidth="1"/>
    <col min="10503" max="10503" width="15.5703125" style="57" customWidth="1"/>
    <col min="10504" max="10504" width="16.5703125" style="57" customWidth="1"/>
    <col min="10505" max="10505" width="18.42578125" style="57" customWidth="1"/>
    <col min="10506" max="10506" width="17.28515625" style="57" customWidth="1"/>
    <col min="10507" max="10507" width="14.5703125" style="57" customWidth="1"/>
    <col min="10508" max="10508" width="15.7109375" style="57" customWidth="1"/>
    <col min="10509" max="10509" width="15" style="57" customWidth="1"/>
    <col min="10510" max="10510" width="17.7109375" style="57" customWidth="1"/>
    <col min="10511" max="10752" width="11.42578125" style="57"/>
    <col min="10753" max="10755" width="27.7109375" style="57" customWidth="1"/>
    <col min="10756" max="10756" width="22.85546875" style="57" customWidth="1"/>
    <col min="10757" max="10757" width="17.7109375" style="57" customWidth="1"/>
    <col min="10758" max="10758" width="16.5703125" style="57" customWidth="1"/>
    <col min="10759" max="10759" width="15.5703125" style="57" customWidth="1"/>
    <col min="10760" max="10760" width="16.5703125" style="57" customWidth="1"/>
    <col min="10761" max="10761" width="18.42578125" style="57" customWidth="1"/>
    <col min="10762" max="10762" width="17.28515625" style="57" customWidth="1"/>
    <col min="10763" max="10763" width="14.5703125" style="57" customWidth="1"/>
    <col min="10764" max="10764" width="15.7109375" style="57" customWidth="1"/>
    <col min="10765" max="10765" width="15" style="57" customWidth="1"/>
    <col min="10766" max="10766" width="17.7109375" style="57" customWidth="1"/>
    <col min="10767" max="11008" width="11.42578125" style="57"/>
    <col min="11009" max="11011" width="27.7109375" style="57" customWidth="1"/>
    <col min="11012" max="11012" width="22.85546875" style="57" customWidth="1"/>
    <col min="11013" max="11013" width="17.7109375" style="57" customWidth="1"/>
    <col min="11014" max="11014" width="16.5703125" style="57" customWidth="1"/>
    <col min="11015" max="11015" width="15.5703125" style="57" customWidth="1"/>
    <col min="11016" max="11016" width="16.5703125" style="57" customWidth="1"/>
    <col min="11017" max="11017" width="18.42578125" style="57" customWidth="1"/>
    <col min="11018" max="11018" width="17.28515625" style="57" customWidth="1"/>
    <col min="11019" max="11019" width="14.5703125" style="57" customWidth="1"/>
    <col min="11020" max="11020" width="15.7109375" style="57" customWidth="1"/>
    <col min="11021" max="11021" width="15" style="57" customWidth="1"/>
    <col min="11022" max="11022" width="17.7109375" style="57" customWidth="1"/>
    <col min="11023" max="11264" width="11.42578125" style="57"/>
    <col min="11265" max="11267" width="27.7109375" style="57" customWidth="1"/>
    <col min="11268" max="11268" width="22.85546875" style="57" customWidth="1"/>
    <col min="11269" max="11269" width="17.7109375" style="57" customWidth="1"/>
    <col min="11270" max="11270" width="16.5703125" style="57" customWidth="1"/>
    <col min="11271" max="11271" width="15.5703125" style="57" customWidth="1"/>
    <col min="11272" max="11272" width="16.5703125" style="57" customWidth="1"/>
    <col min="11273" max="11273" width="18.42578125" style="57" customWidth="1"/>
    <col min="11274" max="11274" width="17.28515625" style="57" customWidth="1"/>
    <col min="11275" max="11275" width="14.5703125" style="57" customWidth="1"/>
    <col min="11276" max="11276" width="15.7109375" style="57" customWidth="1"/>
    <col min="11277" max="11277" width="15" style="57" customWidth="1"/>
    <col min="11278" max="11278" width="17.7109375" style="57" customWidth="1"/>
    <col min="11279" max="11520" width="11.42578125" style="57"/>
    <col min="11521" max="11523" width="27.7109375" style="57" customWidth="1"/>
    <col min="11524" max="11524" width="22.85546875" style="57" customWidth="1"/>
    <col min="11525" max="11525" width="17.7109375" style="57" customWidth="1"/>
    <col min="11526" max="11526" width="16.5703125" style="57" customWidth="1"/>
    <col min="11527" max="11527" width="15.5703125" style="57" customWidth="1"/>
    <col min="11528" max="11528" width="16.5703125" style="57" customWidth="1"/>
    <col min="11529" max="11529" width="18.42578125" style="57" customWidth="1"/>
    <col min="11530" max="11530" width="17.28515625" style="57" customWidth="1"/>
    <col min="11531" max="11531" width="14.5703125" style="57" customWidth="1"/>
    <col min="11532" max="11532" width="15.7109375" style="57" customWidth="1"/>
    <col min="11533" max="11533" width="15" style="57" customWidth="1"/>
    <col min="11534" max="11534" width="17.7109375" style="57" customWidth="1"/>
    <col min="11535" max="11776" width="11.42578125" style="57"/>
    <col min="11777" max="11779" width="27.7109375" style="57" customWidth="1"/>
    <col min="11780" max="11780" width="22.85546875" style="57" customWidth="1"/>
    <col min="11781" max="11781" width="17.7109375" style="57" customWidth="1"/>
    <col min="11782" max="11782" width="16.5703125" style="57" customWidth="1"/>
    <col min="11783" max="11783" width="15.5703125" style="57" customWidth="1"/>
    <col min="11784" max="11784" width="16.5703125" style="57" customWidth="1"/>
    <col min="11785" max="11785" width="18.42578125" style="57" customWidth="1"/>
    <col min="11786" max="11786" width="17.28515625" style="57" customWidth="1"/>
    <col min="11787" max="11787" width="14.5703125" style="57" customWidth="1"/>
    <col min="11788" max="11788" width="15.7109375" style="57" customWidth="1"/>
    <col min="11789" max="11789" width="15" style="57" customWidth="1"/>
    <col min="11790" max="11790" width="17.7109375" style="57" customWidth="1"/>
    <col min="11791" max="12032" width="11.42578125" style="57"/>
    <col min="12033" max="12035" width="27.7109375" style="57" customWidth="1"/>
    <col min="12036" max="12036" width="22.85546875" style="57" customWidth="1"/>
    <col min="12037" max="12037" width="17.7109375" style="57" customWidth="1"/>
    <col min="12038" max="12038" width="16.5703125" style="57" customWidth="1"/>
    <col min="12039" max="12039" width="15.5703125" style="57" customWidth="1"/>
    <col min="12040" max="12040" width="16.5703125" style="57" customWidth="1"/>
    <col min="12041" max="12041" width="18.42578125" style="57" customWidth="1"/>
    <col min="12042" max="12042" width="17.28515625" style="57" customWidth="1"/>
    <col min="12043" max="12043" width="14.5703125" style="57" customWidth="1"/>
    <col min="12044" max="12044" width="15.7109375" style="57" customWidth="1"/>
    <col min="12045" max="12045" width="15" style="57" customWidth="1"/>
    <col min="12046" max="12046" width="17.7109375" style="57" customWidth="1"/>
    <col min="12047" max="12288" width="11.42578125" style="57"/>
    <col min="12289" max="12291" width="27.7109375" style="57" customWidth="1"/>
    <col min="12292" max="12292" width="22.85546875" style="57" customWidth="1"/>
    <col min="12293" max="12293" width="17.7109375" style="57" customWidth="1"/>
    <col min="12294" max="12294" width="16.5703125" style="57" customWidth="1"/>
    <col min="12295" max="12295" width="15.5703125" style="57" customWidth="1"/>
    <col min="12296" max="12296" width="16.5703125" style="57" customWidth="1"/>
    <col min="12297" max="12297" width="18.42578125" style="57" customWidth="1"/>
    <col min="12298" max="12298" width="17.28515625" style="57" customWidth="1"/>
    <col min="12299" max="12299" width="14.5703125" style="57" customWidth="1"/>
    <col min="12300" max="12300" width="15.7109375" style="57" customWidth="1"/>
    <col min="12301" max="12301" width="15" style="57" customWidth="1"/>
    <col min="12302" max="12302" width="17.7109375" style="57" customWidth="1"/>
    <col min="12303" max="12544" width="11.42578125" style="57"/>
    <col min="12545" max="12547" width="27.7109375" style="57" customWidth="1"/>
    <col min="12548" max="12548" width="22.85546875" style="57" customWidth="1"/>
    <col min="12549" max="12549" width="17.7109375" style="57" customWidth="1"/>
    <col min="12550" max="12550" width="16.5703125" style="57" customWidth="1"/>
    <col min="12551" max="12551" width="15.5703125" style="57" customWidth="1"/>
    <col min="12552" max="12552" width="16.5703125" style="57" customWidth="1"/>
    <col min="12553" max="12553" width="18.42578125" style="57" customWidth="1"/>
    <col min="12554" max="12554" width="17.28515625" style="57" customWidth="1"/>
    <col min="12555" max="12555" width="14.5703125" style="57" customWidth="1"/>
    <col min="12556" max="12556" width="15.7109375" style="57" customWidth="1"/>
    <col min="12557" max="12557" width="15" style="57" customWidth="1"/>
    <col min="12558" max="12558" width="17.7109375" style="57" customWidth="1"/>
    <col min="12559" max="12800" width="11.42578125" style="57"/>
    <col min="12801" max="12803" width="27.7109375" style="57" customWidth="1"/>
    <col min="12804" max="12804" width="22.85546875" style="57" customWidth="1"/>
    <col min="12805" max="12805" width="17.7109375" style="57" customWidth="1"/>
    <col min="12806" max="12806" width="16.5703125" style="57" customWidth="1"/>
    <col min="12807" max="12807" width="15.5703125" style="57" customWidth="1"/>
    <col min="12808" max="12808" width="16.5703125" style="57" customWidth="1"/>
    <col min="12809" max="12809" width="18.42578125" style="57" customWidth="1"/>
    <col min="12810" max="12810" width="17.28515625" style="57" customWidth="1"/>
    <col min="12811" max="12811" width="14.5703125" style="57" customWidth="1"/>
    <col min="12812" max="12812" width="15.7109375" style="57" customWidth="1"/>
    <col min="12813" max="12813" width="15" style="57" customWidth="1"/>
    <col min="12814" max="12814" width="17.7109375" style="57" customWidth="1"/>
    <col min="12815" max="13056" width="11.42578125" style="57"/>
    <col min="13057" max="13059" width="27.7109375" style="57" customWidth="1"/>
    <col min="13060" max="13060" width="22.85546875" style="57" customWidth="1"/>
    <col min="13061" max="13061" width="17.7109375" style="57" customWidth="1"/>
    <col min="13062" max="13062" width="16.5703125" style="57" customWidth="1"/>
    <col min="13063" max="13063" width="15.5703125" style="57" customWidth="1"/>
    <col min="13064" max="13064" width="16.5703125" style="57" customWidth="1"/>
    <col min="13065" max="13065" width="18.42578125" style="57" customWidth="1"/>
    <col min="13066" max="13066" width="17.28515625" style="57" customWidth="1"/>
    <col min="13067" max="13067" width="14.5703125" style="57" customWidth="1"/>
    <col min="13068" max="13068" width="15.7109375" style="57" customWidth="1"/>
    <col min="13069" max="13069" width="15" style="57" customWidth="1"/>
    <col min="13070" max="13070" width="17.7109375" style="57" customWidth="1"/>
    <col min="13071" max="13312" width="11.42578125" style="57"/>
    <col min="13313" max="13315" width="27.7109375" style="57" customWidth="1"/>
    <col min="13316" max="13316" width="22.85546875" style="57" customWidth="1"/>
    <col min="13317" max="13317" width="17.7109375" style="57" customWidth="1"/>
    <col min="13318" max="13318" width="16.5703125" style="57" customWidth="1"/>
    <col min="13319" max="13319" width="15.5703125" style="57" customWidth="1"/>
    <col min="13320" max="13320" width="16.5703125" style="57" customWidth="1"/>
    <col min="13321" max="13321" width="18.42578125" style="57" customWidth="1"/>
    <col min="13322" max="13322" width="17.28515625" style="57" customWidth="1"/>
    <col min="13323" max="13323" width="14.5703125" style="57" customWidth="1"/>
    <col min="13324" max="13324" width="15.7109375" style="57" customWidth="1"/>
    <col min="13325" max="13325" width="15" style="57" customWidth="1"/>
    <col min="13326" max="13326" width="17.7109375" style="57" customWidth="1"/>
    <col min="13327" max="13568" width="11.42578125" style="57"/>
    <col min="13569" max="13571" width="27.7109375" style="57" customWidth="1"/>
    <col min="13572" max="13572" width="22.85546875" style="57" customWidth="1"/>
    <col min="13573" max="13573" width="17.7109375" style="57" customWidth="1"/>
    <col min="13574" max="13574" width="16.5703125" style="57" customWidth="1"/>
    <col min="13575" max="13575" width="15.5703125" style="57" customWidth="1"/>
    <col min="13576" max="13576" width="16.5703125" style="57" customWidth="1"/>
    <col min="13577" max="13577" width="18.42578125" style="57" customWidth="1"/>
    <col min="13578" max="13578" width="17.28515625" style="57" customWidth="1"/>
    <col min="13579" max="13579" width="14.5703125" style="57" customWidth="1"/>
    <col min="13580" max="13580" width="15.7109375" style="57" customWidth="1"/>
    <col min="13581" max="13581" width="15" style="57" customWidth="1"/>
    <col min="13582" max="13582" width="17.7109375" style="57" customWidth="1"/>
    <col min="13583" max="13824" width="11.42578125" style="57"/>
    <col min="13825" max="13827" width="27.7109375" style="57" customWidth="1"/>
    <col min="13828" max="13828" width="22.85546875" style="57" customWidth="1"/>
    <col min="13829" max="13829" width="17.7109375" style="57" customWidth="1"/>
    <col min="13830" max="13830" width="16.5703125" style="57" customWidth="1"/>
    <col min="13831" max="13831" width="15.5703125" style="57" customWidth="1"/>
    <col min="13832" max="13832" width="16.5703125" style="57" customWidth="1"/>
    <col min="13833" max="13833" width="18.42578125" style="57" customWidth="1"/>
    <col min="13834" max="13834" width="17.28515625" style="57" customWidth="1"/>
    <col min="13835" max="13835" width="14.5703125" style="57" customWidth="1"/>
    <col min="13836" max="13836" width="15.7109375" style="57" customWidth="1"/>
    <col min="13837" max="13837" width="15" style="57" customWidth="1"/>
    <col min="13838" max="13838" width="17.7109375" style="57" customWidth="1"/>
    <col min="13839" max="14080" width="11.42578125" style="57"/>
    <col min="14081" max="14083" width="27.7109375" style="57" customWidth="1"/>
    <col min="14084" max="14084" width="22.85546875" style="57" customWidth="1"/>
    <col min="14085" max="14085" width="17.7109375" style="57" customWidth="1"/>
    <col min="14086" max="14086" width="16.5703125" style="57" customWidth="1"/>
    <col min="14087" max="14087" width="15.5703125" style="57" customWidth="1"/>
    <col min="14088" max="14088" width="16.5703125" style="57" customWidth="1"/>
    <col min="14089" max="14089" width="18.42578125" style="57" customWidth="1"/>
    <col min="14090" max="14090" width="17.28515625" style="57" customWidth="1"/>
    <col min="14091" max="14091" width="14.5703125" style="57" customWidth="1"/>
    <col min="14092" max="14092" width="15.7109375" style="57" customWidth="1"/>
    <col min="14093" max="14093" width="15" style="57" customWidth="1"/>
    <col min="14094" max="14094" width="17.7109375" style="57" customWidth="1"/>
    <col min="14095" max="14336" width="11.42578125" style="57"/>
    <col min="14337" max="14339" width="27.7109375" style="57" customWidth="1"/>
    <col min="14340" max="14340" width="22.85546875" style="57" customWidth="1"/>
    <col min="14341" max="14341" width="17.7109375" style="57" customWidth="1"/>
    <col min="14342" max="14342" width="16.5703125" style="57" customWidth="1"/>
    <col min="14343" max="14343" width="15.5703125" style="57" customWidth="1"/>
    <col min="14344" max="14344" width="16.5703125" style="57" customWidth="1"/>
    <col min="14345" max="14345" width="18.42578125" style="57" customWidth="1"/>
    <col min="14346" max="14346" width="17.28515625" style="57" customWidth="1"/>
    <col min="14347" max="14347" width="14.5703125" style="57" customWidth="1"/>
    <col min="14348" max="14348" width="15.7109375" style="57" customWidth="1"/>
    <col min="14349" max="14349" width="15" style="57" customWidth="1"/>
    <col min="14350" max="14350" width="17.7109375" style="57" customWidth="1"/>
    <col min="14351" max="14592" width="11.42578125" style="57"/>
    <col min="14593" max="14595" width="27.7109375" style="57" customWidth="1"/>
    <col min="14596" max="14596" width="22.85546875" style="57" customWidth="1"/>
    <col min="14597" max="14597" width="17.7109375" style="57" customWidth="1"/>
    <col min="14598" max="14598" width="16.5703125" style="57" customWidth="1"/>
    <col min="14599" max="14599" width="15.5703125" style="57" customWidth="1"/>
    <col min="14600" max="14600" width="16.5703125" style="57" customWidth="1"/>
    <col min="14601" max="14601" width="18.42578125" style="57" customWidth="1"/>
    <col min="14602" max="14602" width="17.28515625" style="57" customWidth="1"/>
    <col min="14603" max="14603" width="14.5703125" style="57" customWidth="1"/>
    <col min="14604" max="14604" width="15.7109375" style="57" customWidth="1"/>
    <col min="14605" max="14605" width="15" style="57" customWidth="1"/>
    <col min="14606" max="14606" width="17.7109375" style="57" customWidth="1"/>
    <col min="14607" max="14848" width="11.42578125" style="57"/>
    <col min="14849" max="14851" width="27.7109375" style="57" customWidth="1"/>
    <col min="14852" max="14852" width="22.85546875" style="57" customWidth="1"/>
    <col min="14853" max="14853" width="17.7109375" style="57" customWidth="1"/>
    <col min="14854" max="14854" width="16.5703125" style="57" customWidth="1"/>
    <col min="14855" max="14855" width="15.5703125" style="57" customWidth="1"/>
    <col min="14856" max="14856" width="16.5703125" style="57" customWidth="1"/>
    <col min="14857" max="14857" width="18.42578125" style="57" customWidth="1"/>
    <col min="14858" max="14858" width="17.28515625" style="57" customWidth="1"/>
    <col min="14859" max="14859" width="14.5703125" style="57" customWidth="1"/>
    <col min="14860" max="14860" width="15.7109375" style="57" customWidth="1"/>
    <col min="14861" max="14861" width="15" style="57" customWidth="1"/>
    <col min="14862" max="14862" width="17.7109375" style="57" customWidth="1"/>
    <col min="14863" max="15104" width="11.42578125" style="57"/>
    <col min="15105" max="15107" width="27.7109375" style="57" customWidth="1"/>
    <col min="15108" max="15108" width="22.85546875" style="57" customWidth="1"/>
    <col min="15109" max="15109" width="17.7109375" style="57" customWidth="1"/>
    <col min="15110" max="15110" width="16.5703125" style="57" customWidth="1"/>
    <col min="15111" max="15111" width="15.5703125" style="57" customWidth="1"/>
    <col min="15112" max="15112" width="16.5703125" style="57" customWidth="1"/>
    <col min="15113" max="15113" width="18.42578125" style="57" customWidth="1"/>
    <col min="15114" max="15114" width="17.28515625" style="57" customWidth="1"/>
    <col min="15115" max="15115" width="14.5703125" style="57" customWidth="1"/>
    <col min="15116" max="15116" width="15.7109375" style="57" customWidth="1"/>
    <col min="15117" max="15117" width="15" style="57" customWidth="1"/>
    <col min="15118" max="15118" width="17.7109375" style="57" customWidth="1"/>
    <col min="15119" max="15360" width="11.42578125" style="57"/>
    <col min="15361" max="15363" width="27.7109375" style="57" customWidth="1"/>
    <col min="15364" max="15364" width="22.85546875" style="57" customWidth="1"/>
    <col min="15365" max="15365" width="17.7109375" style="57" customWidth="1"/>
    <col min="15366" max="15366" width="16.5703125" style="57" customWidth="1"/>
    <col min="15367" max="15367" width="15.5703125" style="57" customWidth="1"/>
    <col min="15368" max="15368" width="16.5703125" style="57" customWidth="1"/>
    <col min="15369" max="15369" width="18.42578125" style="57" customWidth="1"/>
    <col min="15370" max="15370" width="17.28515625" style="57" customWidth="1"/>
    <col min="15371" max="15371" width="14.5703125" style="57" customWidth="1"/>
    <col min="15372" max="15372" width="15.7109375" style="57" customWidth="1"/>
    <col min="15373" max="15373" width="15" style="57" customWidth="1"/>
    <col min="15374" max="15374" width="17.7109375" style="57" customWidth="1"/>
    <col min="15375" max="15616" width="11.42578125" style="57"/>
    <col min="15617" max="15619" width="27.7109375" style="57" customWidth="1"/>
    <col min="15620" max="15620" width="22.85546875" style="57" customWidth="1"/>
    <col min="15621" max="15621" width="17.7109375" style="57" customWidth="1"/>
    <col min="15622" max="15622" width="16.5703125" style="57" customWidth="1"/>
    <col min="15623" max="15623" width="15.5703125" style="57" customWidth="1"/>
    <col min="15624" max="15624" width="16.5703125" style="57" customWidth="1"/>
    <col min="15625" max="15625" width="18.42578125" style="57" customWidth="1"/>
    <col min="15626" max="15626" width="17.28515625" style="57" customWidth="1"/>
    <col min="15627" max="15627" width="14.5703125" style="57" customWidth="1"/>
    <col min="15628" max="15628" width="15.7109375" style="57" customWidth="1"/>
    <col min="15629" max="15629" width="15" style="57" customWidth="1"/>
    <col min="15630" max="15630" width="17.7109375" style="57" customWidth="1"/>
    <col min="15631" max="15872" width="11.42578125" style="57"/>
    <col min="15873" max="15875" width="27.7109375" style="57" customWidth="1"/>
    <col min="15876" max="15876" width="22.85546875" style="57" customWidth="1"/>
    <col min="15877" max="15877" width="17.7109375" style="57" customWidth="1"/>
    <col min="15878" max="15878" width="16.5703125" style="57" customWidth="1"/>
    <col min="15879" max="15879" width="15.5703125" style="57" customWidth="1"/>
    <col min="15880" max="15880" width="16.5703125" style="57" customWidth="1"/>
    <col min="15881" max="15881" width="18.42578125" style="57" customWidth="1"/>
    <col min="15882" max="15882" width="17.28515625" style="57" customWidth="1"/>
    <col min="15883" max="15883" width="14.5703125" style="57" customWidth="1"/>
    <col min="15884" max="15884" width="15.7109375" style="57" customWidth="1"/>
    <col min="15885" max="15885" width="15" style="57" customWidth="1"/>
    <col min="15886" max="15886" width="17.7109375" style="57" customWidth="1"/>
    <col min="15887" max="16128" width="11.42578125" style="57"/>
    <col min="16129" max="16131" width="27.7109375" style="57" customWidth="1"/>
    <col min="16132" max="16132" width="22.85546875" style="57" customWidth="1"/>
    <col min="16133" max="16133" width="17.7109375" style="57" customWidth="1"/>
    <col min="16134" max="16134" width="16.5703125" style="57" customWidth="1"/>
    <col min="16135" max="16135" width="15.5703125" style="57" customWidth="1"/>
    <col min="16136" max="16136" width="16.5703125" style="57" customWidth="1"/>
    <col min="16137" max="16137" width="18.42578125" style="57" customWidth="1"/>
    <col min="16138" max="16138" width="17.28515625" style="57" customWidth="1"/>
    <col min="16139" max="16139" width="14.5703125" style="57" customWidth="1"/>
    <col min="16140" max="16140" width="15.7109375" style="57" customWidth="1"/>
    <col min="16141" max="16141" width="15" style="57" customWidth="1"/>
    <col min="16142" max="16142" width="17.7109375" style="57" customWidth="1"/>
    <col min="16143" max="16384" width="11.42578125" style="57"/>
  </cols>
  <sheetData>
    <row r="1" spans="1:14" x14ac:dyDescent="0.2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x14ac:dyDescent="0.2">
      <c r="A2" s="123" t="s">
        <v>30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x14ac:dyDescent="0.2">
      <c r="A3" s="123" t="s">
        <v>31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x14ac:dyDescent="0.2">
      <c r="A4" s="123" t="s">
        <v>27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4" x14ac:dyDescent="0.2">
      <c r="A5" s="125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1:14" x14ac:dyDescent="0.2">
      <c r="A6" s="123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</row>
    <row r="7" spans="1:14" ht="13.5" thickBot="1" x14ac:dyDescent="0.25">
      <c r="A7" s="58" t="s">
        <v>3</v>
      </c>
      <c r="B7" s="59"/>
      <c r="C7" s="59"/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s="62" customFormat="1" ht="4.5" customHeight="1" x14ac:dyDescent="0.2">
      <c r="A8" s="127" t="s">
        <v>4</v>
      </c>
      <c r="B8" s="61"/>
      <c r="C8" s="61"/>
      <c r="D8" s="130" t="s">
        <v>5</v>
      </c>
      <c r="E8" s="131"/>
      <c r="F8" s="131"/>
      <c r="G8" s="131"/>
      <c r="H8" s="131"/>
      <c r="I8" s="131"/>
      <c r="J8" s="131"/>
      <c r="K8" s="131"/>
      <c r="L8" s="131"/>
      <c r="M8" s="131"/>
      <c r="N8" s="132"/>
    </row>
    <row r="9" spans="1:14" s="62" customFormat="1" x14ac:dyDescent="0.2">
      <c r="A9" s="128"/>
      <c r="B9" s="63"/>
      <c r="C9" s="63"/>
      <c r="D9" s="133"/>
      <c r="E9" s="134"/>
      <c r="F9" s="134"/>
      <c r="G9" s="134"/>
      <c r="H9" s="134"/>
      <c r="I9" s="134"/>
      <c r="J9" s="134"/>
      <c r="K9" s="134"/>
      <c r="L9" s="134"/>
      <c r="M9" s="134"/>
      <c r="N9" s="135"/>
    </row>
    <row r="10" spans="1:14" s="62" customFormat="1" x14ac:dyDescent="0.2">
      <c r="A10" s="129"/>
      <c r="B10" s="64" t="s">
        <v>6</v>
      </c>
      <c r="C10" s="64" t="s">
        <v>7</v>
      </c>
      <c r="D10" s="64" t="s">
        <v>8</v>
      </c>
      <c r="E10" s="65" t="s">
        <v>9</v>
      </c>
      <c r="F10" s="65" t="s">
        <v>10</v>
      </c>
      <c r="G10" s="64" t="s">
        <v>11</v>
      </c>
      <c r="H10" s="64" t="s">
        <v>12</v>
      </c>
      <c r="I10" s="64" t="s">
        <v>13</v>
      </c>
      <c r="J10" s="64" t="s">
        <v>14</v>
      </c>
      <c r="K10" s="65" t="s">
        <v>15</v>
      </c>
      <c r="L10" s="64" t="s">
        <v>16</v>
      </c>
      <c r="M10" s="64" t="s">
        <v>17</v>
      </c>
      <c r="N10" s="66" t="s">
        <v>18</v>
      </c>
    </row>
    <row r="11" spans="1:14" x14ac:dyDescent="0.2">
      <c r="A11" s="67" t="s">
        <v>19</v>
      </c>
      <c r="B11" s="14">
        <f>+'[5]GASTOS PERSONAL'!M66</f>
        <v>583064967</v>
      </c>
      <c r="C11" s="14">
        <f>+'[5]GASTOS PERSONAL'!N66</f>
        <v>453383327</v>
      </c>
      <c r="D11" s="14">
        <f>'[5]GASTOS PERSONAL'!$O$66</f>
        <v>612981383</v>
      </c>
      <c r="E11" s="14">
        <f>'[5]GASTOS PERSONAL'!$P$66</f>
        <v>609269873</v>
      </c>
      <c r="F11" s="14">
        <f>'[5]GASTOS PERSONAL'!$Q$66</f>
        <v>660209608</v>
      </c>
      <c r="G11" s="14">
        <f>'[5]GASTOS PERSONAL'!$R$66</f>
        <v>941752432</v>
      </c>
      <c r="H11" s="14">
        <f>'[5]GASTOS PERSONAL'!$S$66</f>
        <v>641554355</v>
      </c>
      <c r="I11" s="14">
        <f>'[5]GASTOS PERSONAL'!$T$66</f>
        <v>617093028</v>
      </c>
      <c r="J11" s="14">
        <f>'[5]GASTOS PERSONAL'!$U$66</f>
        <v>599208493</v>
      </c>
      <c r="K11" s="14">
        <f>'[5]GASTOS PERSONAL'!$V$66</f>
        <v>596908839</v>
      </c>
      <c r="L11" s="14">
        <f>'[5]GASTOS PERSONAL'!$W$66</f>
        <v>1303584990</v>
      </c>
      <c r="M11" s="14">
        <f>'[5]GASTOS PERSONAL'!$X$66</f>
        <v>149889295</v>
      </c>
      <c r="N11" s="15">
        <f>SUM(B11:M11)</f>
        <v>7768900590</v>
      </c>
    </row>
    <row r="12" spans="1:14" x14ac:dyDescent="0.2">
      <c r="A12" s="68"/>
      <c r="B12" s="17"/>
      <c r="C12" s="17"/>
      <c r="D12" s="17"/>
      <c r="E12" s="18"/>
      <c r="F12" s="18"/>
      <c r="G12" s="17"/>
      <c r="H12" s="17"/>
      <c r="I12" s="17"/>
      <c r="J12" s="17"/>
      <c r="K12" s="18"/>
      <c r="L12" s="17"/>
      <c r="M12" s="17"/>
      <c r="N12" s="15"/>
    </row>
    <row r="13" spans="1:14" ht="11.25" customHeight="1" x14ac:dyDescent="0.2">
      <c r="A13" s="69" t="s">
        <v>20</v>
      </c>
      <c r="B13" s="14">
        <f>+'[5]GASTOS GENERALES'!M92</f>
        <v>29632410.996666666</v>
      </c>
      <c r="C13" s="14">
        <f>+'[5]GASTOS GENERALES'!N92</f>
        <v>174920812</v>
      </c>
      <c r="D13" s="14">
        <f>+'[5]GASTOS GENERALES'!O92</f>
        <v>311073496</v>
      </c>
      <c r="E13" s="14">
        <f>+'[5]GASTOS GENERALES'!P92</f>
        <v>1063760684.72</v>
      </c>
      <c r="F13" s="14">
        <f>+'[5]GASTOS GENERALES'!Q92</f>
        <v>982363187.89795923</v>
      </c>
      <c r="G13" s="14">
        <f>+'[5]GASTOS GENERALES'!R92</f>
        <v>1378189030.8979592</v>
      </c>
      <c r="H13" s="14">
        <f>+'[5]GASTOS GENERALES'!S92</f>
        <v>529863187.89795917</v>
      </c>
      <c r="I13" s="14">
        <f>+'[5]GASTOS GENERALES'!T92</f>
        <v>546963187.89795923</v>
      </c>
      <c r="J13" s="14">
        <f>+'[5]GASTOS GENERALES'!U92</f>
        <v>324663187.89795917</v>
      </c>
      <c r="K13" s="14">
        <f>+'[5]GASTOS GENERALES'!V92</f>
        <v>248452521.23129252</v>
      </c>
      <c r="L13" s="14">
        <f>+'[5]GASTOS GENERALES'!W92</f>
        <v>238577187.89795917</v>
      </c>
      <c r="M13" s="14">
        <f>+'[5]GASTOS GENERALES'!X92</f>
        <v>144868911.67000002</v>
      </c>
      <c r="N13" s="15">
        <f>SUM(B13:M13)</f>
        <v>5973327807.0057144</v>
      </c>
    </row>
    <row r="14" spans="1:14" ht="11.25" customHeight="1" x14ac:dyDescent="0.2">
      <c r="A14" s="69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</row>
    <row r="15" spans="1:14" ht="11.25" customHeight="1" x14ac:dyDescent="0.2">
      <c r="A15" s="70" t="s">
        <v>21</v>
      </c>
      <c r="B15" s="21">
        <f t="shared" ref="B15:M15" si="0">SUM(B11:B14)</f>
        <v>612697377.99666667</v>
      </c>
      <c r="C15" s="21">
        <f t="shared" si="0"/>
        <v>628304139</v>
      </c>
      <c r="D15" s="21">
        <f t="shared" si="0"/>
        <v>924054879</v>
      </c>
      <c r="E15" s="21">
        <f t="shared" si="0"/>
        <v>1673030557.72</v>
      </c>
      <c r="F15" s="21">
        <f t="shared" si="0"/>
        <v>1642572795.8979592</v>
      </c>
      <c r="G15" s="21">
        <f t="shared" si="0"/>
        <v>2319941462.8979592</v>
      </c>
      <c r="H15" s="21">
        <f t="shared" si="0"/>
        <v>1171417542.8979592</v>
      </c>
      <c r="I15" s="21">
        <f t="shared" si="0"/>
        <v>1164056215.8979592</v>
      </c>
      <c r="J15" s="21">
        <f t="shared" si="0"/>
        <v>923871680.89795923</v>
      </c>
      <c r="K15" s="21">
        <f t="shared" si="0"/>
        <v>845361360.23129249</v>
      </c>
      <c r="L15" s="21">
        <f t="shared" si="0"/>
        <v>1542162177.8979592</v>
      </c>
      <c r="M15" s="21">
        <f t="shared" si="0"/>
        <v>294758206.67000002</v>
      </c>
      <c r="N15" s="22">
        <f>SUM(N11:N13)</f>
        <v>13742228397.005714</v>
      </c>
    </row>
    <row r="16" spans="1:14" ht="11.25" customHeight="1" x14ac:dyDescent="0.2">
      <c r="A16" s="69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</row>
    <row r="17" spans="1:14" ht="11.25" customHeight="1" x14ac:dyDescent="0.2">
      <c r="A17" s="69" t="s">
        <v>22</v>
      </c>
      <c r="B17" s="14">
        <f>+[5]RESTAURACION!M19</f>
        <v>5996666</v>
      </c>
      <c r="C17" s="14">
        <f>+[5]RESTAURACION!N19</f>
        <v>9500000</v>
      </c>
      <c r="D17" s="14">
        <f>+[5]RESTAURACION!O19</f>
        <v>9500000</v>
      </c>
      <c r="E17" s="14">
        <f>+[5]RESTAURACION!P19</f>
        <v>9500000</v>
      </c>
      <c r="F17" s="14">
        <f>+[5]RESTAURACION!Q19</f>
        <v>9500000</v>
      </c>
      <c r="G17" s="14">
        <f>+[5]RESTAURACION!R19</f>
        <v>9500000</v>
      </c>
      <c r="H17" s="14">
        <f>+[5]RESTAURACION!S19</f>
        <v>9500000</v>
      </c>
      <c r="I17" s="14">
        <f>+[5]RESTAURACION!T19</f>
        <v>9500000</v>
      </c>
      <c r="J17" s="14">
        <f>+[5]RESTAURACION!U19</f>
        <v>9500000</v>
      </c>
      <c r="K17" s="14">
        <f>+[5]RESTAURACION!V19</f>
        <v>9500000</v>
      </c>
      <c r="L17" s="14">
        <f>+[5]RESTAURACION!W19</f>
        <v>8141667</v>
      </c>
      <c r="M17" s="14">
        <f>+[5]RESTAURACION!X19</f>
        <v>109363667</v>
      </c>
      <c r="N17" s="15">
        <f>SUM(B17:M17)</f>
        <v>209002000</v>
      </c>
    </row>
    <row r="18" spans="1:14" x14ac:dyDescent="0.2">
      <c r="A18" s="69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15"/>
    </row>
    <row r="19" spans="1:14" ht="11.25" customHeight="1" x14ac:dyDescent="0.2">
      <c r="A19" s="69" t="s">
        <v>23</v>
      </c>
      <c r="B19" s="14">
        <f>+[5]ADMINISTRACION!M248</f>
        <v>239131775.98333335</v>
      </c>
      <c r="C19" s="14">
        <f>+[5]ADMINISTRACION!N248</f>
        <v>441112741.16666669</v>
      </c>
      <c r="D19" s="14">
        <f>+[5]ADMINISTRACION!O248</f>
        <v>623307189.5</v>
      </c>
      <c r="E19" s="14">
        <f>+[5]ADMINISTRACION!P248</f>
        <v>535126419.60777783</v>
      </c>
      <c r="F19" s="14">
        <f>+[5]ADMINISTRACION!Q248</f>
        <v>644265413.77777779</v>
      </c>
      <c r="G19" s="14">
        <f>+[5]ADMINISTRACION!R248</f>
        <v>613721053.44777775</v>
      </c>
      <c r="H19" s="14">
        <f>+[5]ADMINISTRACION!S248</f>
        <v>682936602.44777775</v>
      </c>
      <c r="I19" s="14">
        <f>+[5]ADMINISTRACION!T248</f>
        <v>584740798.77777779</v>
      </c>
      <c r="J19" s="14">
        <f>+[5]ADMINISTRACION!U248</f>
        <v>558152600.77777779</v>
      </c>
      <c r="K19" s="14">
        <f>+[5]ADMINISTRACION!V248</f>
        <v>545172916.77777779</v>
      </c>
      <c r="L19" s="14">
        <f>+[5]ADMINISTRACION!W248</f>
        <v>447194880.62444443</v>
      </c>
      <c r="M19" s="14">
        <f>+[5]ADMINISTRACION!X248</f>
        <v>420405871.1111111</v>
      </c>
      <c r="N19" s="15">
        <f>SUM(B19:M19)</f>
        <v>6335268263.999999</v>
      </c>
    </row>
    <row r="20" spans="1:14" ht="11.25" customHeight="1" x14ac:dyDescent="0.2">
      <c r="A20" s="69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</row>
    <row r="21" spans="1:14" ht="11.25" customHeight="1" x14ac:dyDescent="0.2">
      <c r="A21" s="70" t="s">
        <v>24</v>
      </c>
      <c r="B21" s="21">
        <f>SUM(B17:B20)</f>
        <v>245128441.98333335</v>
      </c>
      <c r="C21" s="21">
        <f t="shared" ref="C21:M21" si="1">SUM(C17:C20)</f>
        <v>450612741.16666669</v>
      </c>
      <c r="D21" s="21">
        <f t="shared" si="1"/>
        <v>632807189.5</v>
      </c>
      <c r="E21" s="21">
        <f t="shared" si="1"/>
        <v>544626419.60777783</v>
      </c>
      <c r="F21" s="21">
        <f t="shared" si="1"/>
        <v>653765413.77777779</v>
      </c>
      <c r="G21" s="21">
        <f t="shared" si="1"/>
        <v>623221053.44777775</v>
      </c>
      <c r="H21" s="21">
        <f t="shared" si="1"/>
        <v>692436602.44777775</v>
      </c>
      <c r="I21" s="21">
        <f t="shared" si="1"/>
        <v>594240798.77777779</v>
      </c>
      <c r="J21" s="21">
        <f t="shared" si="1"/>
        <v>567652600.77777779</v>
      </c>
      <c r="K21" s="21">
        <f t="shared" si="1"/>
        <v>554672916.77777779</v>
      </c>
      <c r="L21" s="21">
        <f t="shared" si="1"/>
        <v>455336547.62444443</v>
      </c>
      <c r="M21" s="21">
        <f t="shared" si="1"/>
        <v>529769538.1111111</v>
      </c>
      <c r="N21" s="22">
        <f>SUM(N17:N19)</f>
        <v>6544270263.999999</v>
      </c>
    </row>
    <row r="22" spans="1:14" x14ac:dyDescent="0.2">
      <c r="A22" s="69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/>
    </row>
    <row r="23" spans="1:14" ht="11.25" customHeight="1" x14ac:dyDescent="0.2">
      <c r="A23" s="70" t="s">
        <v>25</v>
      </c>
      <c r="B23" s="21">
        <f>+[5]FONAM!M131</f>
        <v>159393330.79666665</v>
      </c>
      <c r="C23" s="21">
        <f>+[5]FONAM!N131</f>
        <v>252662623</v>
      </c>
      <c r="D23" s="21">
        <f>[5]FONAM!$O$131</f>
        <v>257700000</v>
      </c>
      <c r="E23" s="21">
        <f>[5]FONAM!$P$131</f>
        <v>285154401</v>
      </c>
      <c r="F23" s="21">
        <f>[5]FONAM!$Q$131</f>
        <v>323880000</v>
      </c>
      <c r="G23" s="21">
        <f>[5]FONAM!$R$131</f>
        <v>447000000</v>
      </c>
      <c r="H23" s="21">
        <f>[5]FONAM!$S$131</f>
        <v>340579333</v>
      </c>
      <c r="I23" s="21">
        <f>[5]FONAM!$T$131</f>
        <v>335463333</v>
      </c>
      <c r="J23" s="21">
        <f>[5]FONAM!$U$131</f>
        <v>276900000</v>
      </c>
      <c r="K23" s="21">
        <f>[5]FONAM!$V$131</f>
        <v>487300000</v>
      </c>
      <c r="L23" s="21">
        <f>[5]FONAM!$W$131</f>
        <v>186818333.33333334</v>
      </c>
      <c r="M23" s="21">
        <f>[5]FONAM!$X$131</f>
        <v>281013333.33333337</v>
      </c>
      <c r="N23" s="22">
        <f>SUM(B23:M23)</f>
        <v>3633864687.4633336</v>
      </c>
    </row>
    <row r="24" spans="1:14" s="73" customFormat="1" ht="13.5" thickBot="1" x14ac:dyDescent="0.25">
      <c r="A24" s="71"/>
      <c r="B24" s="72"/>
      <c r="C24" s="72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9"/>
    </row>
    <row r="26" spans="1:14" x14ac:dyDescent="0.2">
      <c r="E26" s="74"/>
    </row>
    <row r="27" spans="1:14" x14ac:dyDescent="0.2">
      <c r="E27" s="74"/>
    </row>
  </sheetData>
  <mergeCells count="7">
    <mergeCell ref="A8:A10"/>
    <mergeCell ref="D8:N9"/>
    <mergeCell ref="A2:N2"/>
    <mergeCell ref="A3:N3"/>
    <mergeCell ref="A4:N4"/>
    <mergeCell ref="A5:N5"/>
    <mergeCell ref="A6:N6"/>
  </mergeCells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M25" sqref="M25"/>
    </sheetView>
  </sheetViews>
  <sheetFormatPr baseColWidth="10" defaultRowHeight="12.75" x14ac:dyDescent="0.2"/>
  <cols>
    <col min="1" max="1" width="27.7109375" style="77" customWidth="1"/>
    <col min="2" max="2" width="22.85546875" style="77" customWidth="1"/>
    <col min="3" max="3" width="14.85546875" style="77" bestFit="1" customWidth="1"/>
    <col min="4" max="4" width="16.5703125" style="77" customWidth="1"/>
    <col min="5" max="5" width="15.5703125" style="77" customWidth="1"/>
    <col min="6" max="7" width="15" style="77" customWidth="1"/>
    <col min="8" max="8" width="17.28515625" style="77" customWidth="1"/>
    <col min="9" max="9" width="14.5703125" style="77" customWidth="1"/>
    <col min="10" max="10" width="15.7109375" style="77" customWidth="1"/>
    <col min="11" max="11" width="15" style="77" customWidth="1"/>
    <col min="12" max="12" width="17.140625" style="77" customWidth="1"/>
    <col min="13" max="13" width="15.85546875" style="77" customWidth="1"/>
    <col min="14" max="14" width="16.7109375" style="77" customWidth="1"/>
    <col min="15" max="16384" width="11.42578125" style="77"/>
  </cols>
  <sheetData>
    <row r="1" spans="1:14" x14ac:dyDescent="0.2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4" x14ac:dyDescent="0.2">
      <c r="A2" s="152" t="s">
        <v>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4" x14ac:dyDescent="0.2">
      <c r="A3" s="152" t="s">
        <v>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4" x14ac:dyDescent="0.2">
      <c r="A4" s="152" t="s">
        <v>27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pans="1:14" x14ac:dyDescent="0.2">
      <c r="A5" s="154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</row>
    <row r="6" spans="1:14" x14ac:dyDescent="0.2">
      <c r="A6" s="152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</row>
    <row r="7" spans="1:14" ht="13.5" thickBot="1" x14ac:dyDescent="0.25">
      <c r="A7" s="78" t="s">
        <v>3</v>
      </c>
      <c r="B7" s="79"/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1:14" s="84" customFormat="1" ht="19.5" customHeight="1" x14ac:dyDescent="0.2">
      <c r="A8" s="149" t="s">
        <v>4</v>
      </c>
      <c r="B8" s="130" t="s">
        <v>5</v>
      </c>
      <c r="C8" s="131"/>
      <c r="D8" s="81"/>
      <c r="E8" s="81"/>
      <c r="F8" s="81"/>
      <c r="G8" s="81"/>
      <c r="H8" s="81"/>
      <c r="I8" s="81"/>
      <c r="J8" s="81"/>
      <c r="K8" s="81"/>
      <c r="L8" s="81"/>
      <c r="M8" s="82"/>
      <c r="N8" s="83"/>
    </row>
    <row r="9" spans="1:14" s="84" customFormat="1" x14ac:dyDescent="0.2">
      <c r="A9" s="150"/>
      <c r="B9" s="85"/>
      <c r="C9" s="86"/>
      <c r="D9" s="86"/>
      <c r="E9" s="86"/>
      <c r="F9" s="86"/>
      <c r="G9" s="86"/>
      <c r="H9" s="86"/>
      <c r="I9" s="86"/>
      <c r="J9" s="86"/>
      <c r="K9" s="86"/>
      <c r="L9" s="86"/>
      <c r="M9" s="85"/>
      <c r="N9" s="87"/>
    </row>
    <row r="10" spans="1:14" s="84" customFormat="1" x14ac:dyDescent="0.2">
      <c r="A10" s="151"/>
      <c r="B10" s="88" t="s">
        <v>6</v>
      </c>
      <c r="C10" s="88" t="s">
        <v>7</v>
      </c>
      <c r="D10" s="88" t="s">
        <v>8</v>
      </c>
      <c r="E10" s="89" t="s">
        <v>9</v>
      </c>
      <c r="F10" s="89" t="s">
        <v>10</v>
      </c>
      <c r="G10" s="88" t="s">
        <v>11</v>
      </c>
      <c r="H10" s="88" t="s">
        <v>12</v>
      </c>
      <c r="I10" s="88" t="s">
        <v>13</v>
      </c>
      <c r="J10" s="88" t="s">
        <v>14</v>
      </c>
      <c r="K10" s="89" t="s">
        <v>15</v>
      </c>
      <c r="L10" s="88" t="s">
        <v>16</v>
      </c>
      <c r="M10" s="88" t="s">
        <v>17</v>
      </c>
      <c r="N10" s="90" t="s">
        <v>18</v>
      </c>
    </row>
    <row r="11" spans="1:14" x14ac:dyDescent="0.2">
      <c r="A11" s="91" t="s">
        <v>19</v>
      </c>
      <c r="B11" s="92">
        <f>+'[6]GASTOS PERSONAL'!K13</f>
        <v>169344221</v>
      </c>
      <c r="C11" s="92">
        <f>+'[6]GASTOS PERSONAL'!L13</f>
        <v>169344221</v>
      </c>
      <c r="D11" s="92">
        <f>'[6]GASTOS PERSONAL'!$M$13</f>
        <v>179325568</v>
      </c>
      <c r="E11" s="92">
        <f>'[6]GASTOS PERSONAL'!$N$13</f>
        <v>178623032</v>
      </c>
      <c r="F11" s="92">
        <f>'[6]GASTOS PERSONAL'!$O$13</f>
        <v>209876309</v>
      </c>
      <c r="G11" s="92">
        <f>'[6]GASTOS PERSONAL'!$P$13</f>
        <v>282260343</v>
      </c>
      <c r="H11" s="92">
        <f>'[6]GASTOS PERSONAL'!$Q$13</f>
        <v>191390540</v>
      </c>
      <c r="I11" s="92">
        <f>'[6]GASTOS PERSONAL'!$R$13</f>
        <v>187177459</v>
      </c>
      <c r="J11" s="92">
        <f>'[6]GASTOS PERSONAL'!$S$13</f>
        <v>192046979</v>
      </c>
      <c r="K11" s="92">
        <f>'[6]GASTOS PERSONAL'!$T$13</f>
        <v>187833099</v>
      </c>
      <c r="L11" s="92">
        <f>'[6]GASTOS PERSONAL'!$U$13</f>
        <v>214817107</v>
      </c>
      <c r="M11" s="92">
        <f>'[6]GASTOS PERSONAL'!$V$13</f>
        <v>332025635</v>
      </c>
      <c r="N11" s="93">
        <f>SUM(D11:M11)</f>
        <v>2155376071</v>
      </c>
    </row>
    <row r="12" spans="1:14" x14ac:dyDescent="0.2">
      <c r="A12" s="94"/>
      <c r="B12" s="95"/>
      <c r="C12" s="95"/>
      <c r="D12" s="95"/>
      <c r="E12" s="96"/>
      <c r="F12" s="96"/>
      <c r="G12" s="95"/>
      <c r="H12" s="95"/>
      <c r="I12" s="95"/>
      <c r="J12" s="95"/>
      <c r="K12" s="96"/>
      <c r="L12" s="95"/>
      <c r="M12" s="95"/>
      <c r="N12" s="97"/>
    </row>
    <row r="13" spans="1:14" ht="11.25" customHeight="1" x14ac:dyDescent="0.2">
      <c r="A13" s="98" t="s">
        <v>20</v>
      </c>
      <c r="B13" s="92">
        <f>+'[6]GASTOS GENERALES'!M59</f>
        <v>0</v>
      </c>
      <c r="C13" s="92">
        <f>+'[6]GASTOS GENERALES'!N59</f>
        <v>27236797</v>
      </c>
      <c r="D13" s="92">
        <f>'[6]GASTOS GENERALES'!$O$59</f>
        <v>30623241</v>
      </c>
      <c r="E13" s="92">
        <f>'[6]GASTOS GENERALES'!$P$59</f>
        <v>10681274</v>
      </c>
      <c r="F13" s="92">
        <f>'[6]GASTOS GENERALES'!$Q$59</f>
        <v>16116666</v>
      </c>
      <c r="G13" s="92">
        <f>'[6]GASTOS GENERALES'!$R$59</f>
        <v>7778105</v>
      </c>
      <c r="H13" s="92">
        <f>'[6]GASTOS GENERALES'!$S$59</f>
        <v>8264988</v>
      </c>
      <c r="I13" s="92">
        <f>'[6]GASTOS GENERALES'!$T$59</f>
        <v>8428347</v>
      </c>
      <c r="J13" s="92">
        <f>'[6]GASTOS GENERALES'!$U$59</f>
        <v>7590000</v>
      </c>
      <c r="K13" s="92">
        <f>'[6]GASTOS GENERALES'!$V$59</f>
        <v>7590000</v>
      </c>
      <c r="L13" s="92">
        <f>'[6]GASTOS GENERALES'!$W$59</f>
        <v>7590000</v>
      </c>
      <c r="M13" s="92">
        <f>'[6]GASTOS GENERALES'!$X$59</f>
        <v>12726667</v>
      </c>
      <c r="N13" s="93">
        <f>SUM(D13:M13)</f>
        <v>117389288</v>
      </c>
    </row>
    <row r="14" spans="1:14" ht="11.25" customHeight="1" thickBot="1" x14ac:dyDescent="0.25">
      <c r="A14" s="99"/>
      <c r="B14" s="100"/>
      <c r="C14" s="100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2"/>
    </row>
    <row r="15" spans="1:14" x14ac:dyDescent="0.2">
      <c r="A15" s="103" t="s">
        <v>23</v>
      </c>
      <c r="B15" s="104">
        <f>[6]ADMINISTRACION!$M$215</f>
        <v>51749388.663333334</v>
      </c>
      <c r="C15" s="104">
        <f>[6]ADMINISTRACION!$N$215</f>
        <v>146896838.00000003</v>
      </c>
      <c r="D15" s="104">
        <f>[6]ADMINISTRACION!$O$215</f>
        <v>175626697.34</v>
      </c>
      <c r="E15" s="104">
        <f>[6]ADMINISTRACION!$P$215</f>
        <v>200547581</v>
      </c>
      <c r="F15" s="104">
        <f>[6]ADMINISTRACION!$Q$215</f>
        <v>223784000</v>
      </c>
      <c r="G15" s="104">
        <f>[6]ADMINISTRACION!$R$215</f>
        <v>176274267</v>
      </c>
      <c r="H15" s="104">
        <f>[6]ADMINISTRACION!$S$215</f>
        <v>176400000</v>
      </c>
      <c r="I15" s="104">
        <f>[6]ADMINISTRACION!$T$215</f>
        <v>174600000</v>
      </c>
      <c r="J15" s="104">
        <f>[6]ADMINISTRACION!$U$215</f>
        <v>178680826.33000001</v>
      </c>
      <c r="K15" s="104">
        <f>[6]ADMINISTRACION!$V$215</f>
        <v>150531666.67000002</v>
      </c>
      <c r="L15" s="104">
        <f>[6]ADMINISTRACION!$W$215</f>
        <v>124251667</v>
      </c>
      <c r="M15" s="104">
        <f>[6]ADMINISTRACION!$X$215</f>
        <v>49776667.329999998</v>
      </c>
      <c r="N15" s="105">
        <f>SUM(B15:M15)</f>
        <v>1829119599.3333333</v>
      </c>
    </row>
    <row r="16" spans="1:14" x14ac:dyDescent="0.2">
      <c r="A16" s="98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97"/>
    </row>
    <row r="17" spans="1:14" x14ac:dyDescent="0.2">
      <c r="A17" s="98" t="s">
        <v>32</v>
      </c>
      <c r="B17" s="107">
        <f>+[6]RESTAURACION!M29</f>
        <v>5903333.333333333</v>
      </c>
      <c r="C17" s="107">
        <f>+[6]RESTAURACION!N29</f>
        <v>19648329</v>
      </c>
      <c r="D17" s="107">
        <f>[6]RESTAURACION!O29</f>
        <v>30226996</v>
      </c>
      <c r="E17" s="107">
        <f>[6]RESTAURACION!P29</f>
        <v>25950000</v>
      </c>
      <c r="F17" s="107">
        <f>[6]RESTAURACION!Q29</f>
        <v>25324675</v>
      </c>
      <c r="G17" s="107">
        <f>[6]RESTAURACION!R29</f>
        <v>23950000</v>
      </c>
      <c r="H17" s="107">
        <f>[6]RESTAURACION!S29</f>
        <v>31550000</v>
      </c>
      <c r="I17" s="107">
        <f>[6]RESTAURACION!T29</f>
        <v>31550000</v>
      </c>
      <c r="J17" s="107">
        <f>[6]RESTAURACION!U29</f>
        <v>28230000</v>
      </c>
      <c r="K17" s="107">
        <f>[6]RESTAURACION!V29</f>
        <v>29655000</v>
      </c>
      <c r="L17" s="107">
        <f>[6]RESTAURACION!W29</f>
        <v>23629666.666666664</v>
      </c>
      <c r="M17" s="107">
        <f>[6]RESTAURACION!X29</f>
        <v>9405000</v>
      </c>
      <c r="N17" s="107">
        <f>SUM(B17:M17)</f>
        <v>285023000</v>
      </c>
    </row>
    <row r="18" spans="1:14" ht="13.5" thickBot="1" x14ac:dyDescent="0.25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10"/>
    </row>
    <row r="19" spans="1:14" s="115" customFormat="1" ht="13.5" thickBot="1" x14ac:dyDescent="0.25">
      <c r="A19" s="111" t="s">
        <v>24</v>
      </c>
      <c r="B19" s="112">
        <f t="shared" ref="B19:N19" si="0">SUM(B15:B18)</f>
        <v>57652721.99666667</v>
      </c>
      <c r="C19" s="112">
        <f t="shared" si="0"/>
        <v>166545167.00000003</v>
      </c>
      <c r="D19" s="112">
        <f t="shared" si="0"/>
        <v>205853693.34</v>
      </c>
      <c r="E19" s="113">
        <f t="shared" si="0"/>
        <v>226497581</v>
      </c>
      <c r="F19" s="113">
        <f t="shared" si="0"/>
        <v>249108675</v>
      </c>
      <c r="G19" s="113">
        <f t="shared" si="0"/>
        <v>200224267</v>
      </c>
      <c r="H19" s="113">
        <f t="shared" si="0"/>
        <v>207950000</v>
      </c>
      <c r="I19" s="113">
        <f t="shared" si="0"/>
        <v>206150000</v>
      </c>
      <c r="J19" s="113">
        <f t="shared" si="0"/>
        <v>206910826.33000001</v>
      </c>
      <c r="K19" s="113">
        <f t="shared" si="0"/>
        <v>180186666.67000002</v>
      </c>
      <c r="L19" s="113">
        <f t="shared" si="0"/>
        <v>147881333.66666666</v>
      </c>
      <c r="M19" s="113">
        <f t="shared" si="0"/>
        <v>59181667.329999998</v>
      </c>
      <c r="N19" s="114">
        <f t="shared" si="0"/>
        <v>2114142599.3333333</v>
      </c>
    </row>
    <row r="20" spans="1:14" x14ac:dyDescent="0.2">
      <c r="A20" s="98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7"/>
    </row>
    <row r="21" spans="1:14" x14ac:dyDescent="0.2">
      <c r="A21" s="98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97"/>
    </row>
    <row r="22" spans="1:14" x14ac:dyDescent="0.2">
      <c r="A22" s="98" t="s">
        <v>25</v>
      </c>
      <c r="B22" s="92">
        <f>+[6]FONAM!M93</f>
        <v>0</v>
      </c>
      <c r="C22" s="92">
        <f>+[6]FONAM!N93</f>
        <v>48668333.979999989</v>
      </c>
      <c r="D22" s="92">
        <f>[6]FONAM!$O$93</f>
        <v>74000000</v>
      </c>
      <c r="E22" s="92">
        <f>[6]FONAM!$P$93</f>
        <v>81080000</v>
      </c>
      <c r="F22" s="92">
        <f>[6]FONAM!$Q$93</f>
        <v>78616520</v>
      </c>
      <c r="G22" s="92">
        <f>[6]FONAM!$R$93</f>
        <v>54375000</v>
      </c>
      <c r="H22" s="92">
        <f>[6]FONAM!$S$93</f>
        <v>72850000</v>
      </c>
      <c r="I22" s="92">
        <f>[6]FONAM!$T$93</f>
        <v>58250000</v>
      </c>
      <c r="J22" s="92">
        <f>[6]FONAM!$U$93</f>
        <v>53310000</v>
      </c>
      <c r="K22" s="92">
        <f>[6]FONAM!$V$93</f>
        <v>51750000</v>
      </c>
      <c r="L22" s="92">
        <f>[6]FONAM!$W$93</f>
        <v>41260000</v>
      </c>
      <c r="M22" s="92">
        <f>[6]FONAM!$X$93</f>
        <v>10176666.016666666</v>
      </c>
      <c r="N22" s="93">
        <f>SUM(B22:M22)</f>
        <v>624336519.99666667</v>
      </c>
    </row>
    <row r="23" spans="1:14" s="115" customFormat="1" ht="13.5" thickBot="1" x14ac:dyDescent="0.25">
      <c r="A23" s="118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20"/>
    </row>
    <row r="25" spans="1:14" x14ac:dyDescent="0.2">
      <c r="C25" s="121"/>
    </row>
    <row r="26" spans="1:14" x14ac:dyDescent="0.2">
      <c r="C26" s="121"/>
    </row>
  </sheetData>
  <mergeCells count="7">
    <mergeCell ref="A8:A10"/>
    <mergeCell ref="B8:C8"/>
    <mergeCell ref="A6:L6"/>
    <mergeCell ref="A2:L2"/>
    <mergeCell ref="A3:L3"/>
    <mergeCell ref="A4:L4"/>
    <mergeCell ref="A5:L5"/>
  </mergeCells>
  <pageMargins left="0.75" right="0.75" top="1" bottom="1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H27" sqref="H27"/>
    </sheetView>
  </sheetViews>
  <sheetFormatPr baseColWidth="10" defaultRowHeight="12.75" x14ac:dyDescent="0.2"/>
  <cols>
    <col min="1" max="3" width="27.7109375" style="3" customWidth="1"/>
    <col min="4" max="4" width="22.85546875" style="3" customWidth="1"/>
    <col min="5" max="5" width="14.85546875" style="3" bestFit="1" customWidth="1"/>
    <col min="6" max="6" width="16.5703125" style="3" customWidth="1"/>
    <col min="7" max="7" width="15.5703125" style="3" customWidth="1"/>
    <col min="8" max="9" width="15" style="3" customWidth="1"/>
    <col min="10" max="10" width="17.28515625" style="3" customWidth="1"/>
    <col min="11" max="11" width="14.5703125" style="3" customWidth="1"/>
    <col min="12" max="12" width="15.7109375" style="3" customWidth="1"/>
    <col min="13" max="13" width="15" style="3" customWidth="1"/>
    <col min="14" max="14" width="17.7109375" style="3" customWidth="1"/>
    <col min="15" max="256" width="11.42578125" style="3"/>
    <col min="257" max="259" width="27.7109375" style="3" customWidth="1"/>
    <col min="260" max="260" width="22.85546875" style="3" customWidth="1"/>
    <col min="261" max="261" width="14.85546875" style="3" bestFit="1" customWidth="1"/>
    <col min="262" max="262" width="16.5703125" style="3" customWidth="1"/>
    <col min="263" max="263" width="15.5703125" style="3" customWidth="1"/>
    <col min="264" max="265" width="15" style="3" customWidth="1"/>
    <col min="266" max="266" width="17.28515625" style="3" customWidth="1"/>
    <col min="267" max="267" width="14.5703125" style="3" customWidth="1"/>
    <col min="268" max="268" width="15.7109375" style="3" customWidth="1"/>
    <col min="269" max="269" width="15" style="3" customWidth="1"/>
    <col min="270" max="270" width="17.7109375" style="3" customWidth="1"/>
    <col min="271" max="512" width="11.42578125" style="3"/>
    <col min="513" max="515" width="27.7109375" style="3" customWidth="1"/>
    <col min="516" max="516" width="22.85546875" style="3" customWidth="1"/>
    <col min="517" max="517" width="14.85546875" style="3" bestFit="1" customWidth="1"/>
    <col min="518" max="518" width="16.5703125" style="3" customWidth="1"/>
    <col min="519" max="519" width="15.5703125" style="3" customWidth="1"/>
    <col min="520" max="521" width="15" style="3" customWidth="1"/>
    <col min="522" max="522" width="17.28515625" style="3" customWidth="1"/>
    <col min="523" max="523" width="14.5703125" style="3" customWidth="1"/>
    <col min="524" max="524" width="15.7109375" style="3" customWidth="1"/>
    <col min="525" max="525" width="15" style="3" customWidth="1"/>
    <col min="526" max="526" width="17.7109375" style="3" customWidth="1"/>
    <col min="527" max="768" width="11.42578125" style="3"/>
    <col min="769" max="771" width="27.7109375" style="3" customWidth="1"/>
    <col min="772" max="772" width="22.85546875" style="3" customWidth="1"/>
    <col min="773" max="773" width="14.85546875" style="3" bestFit="1" customWidth="1"/>
    <col min="774" max="774" width="16.5703125" style="3" customWidth="1"/>
    <col min="775" max="775" width="15.5703125" style="3" customWidth="1"/>
    <col min="776" max="777" width="15" style="3" customWidth="1"/>
    <col min="778" max="778" width="17.28515625" style="3" customWidth="1"/>
    <col min="779" max="779" width="14.5703125" style="3" customWidth="1"/>
    <col min="780" max="780" width="15.7109375" style="3" customWidth="1"/>
    <col min="781" max="781" width="15" style="3" customWidth="1"/>
    <col min="782" max="782" width="17.7109375" style="3" customWidth="1"/>
    <col min="783" max="1024" width="11.42578125" style="3"/>
    <col min="1025" max="1027" width="27.7109375" style="3" customWidth="1"/>
    <col min="1028" max="1028" width="22.85546875" style="3" customWidth="1"/>
    <col min="1029" max="1029" width="14.85546875" style="3" bestFit="1" customWidth="1"/>
    <col min="1030" max="1030" width="16.5703125" style="3" customWidth="1"/>
    <col min="1031" max="1031" width="15.5703125" style="3" customWidth="1"/>
    <col min="1032" max="1033" width="15" style="3" customWidth="1"/>
    <col min="1034" max="1034" width="17.28515625" style="3" customWidth="1"/>
    <col min="1035" max="1035" width="14.5703125" style="3" customWidth="1"/>
    <col min="1036" max="1036" width="15.7109375" style="3" customWidth="1"/>
    <col min="1037" max="1037" width="15" style="3" customWidth="1"/>
    <col min="1038" max="1038" width="17.7109375" style="3" customWidth="1"/>
    <col min="1039" max="1280" width="11.42578125" style="3"/>
    <col min="1281" max="1283" width="27.7109375" style="3" customWidth="1"/>
    <col min="1284" max="1284" width="22.85546875" style="3" customWidth="1"/>
    <col min="1285" max="1285" width="14.85546875" style="3" bestFit="1" customWidth="1"/>
    <col min="1286" max="1286" width="16.5703125" style="3" customWidth="1"/>
    <col min="1287" max="1287" width="15.5703125" style="3" customWidth="1"/>
    <col min="1288" max="1289" width="15" style="3" customWidth="1"/>
    <col min="1290" max="1290" width="17.28515625" style="3" customWidth="1"/>
    <col min="1291" max="1291" width="14.5703125" style="3" customWidth="1"/>
    <col min="1292" max="1292" width="15.7109375" style="3" customWidth="1"/>
    <col min="1293" max="1293" width="15" style="3" customWidth="1"/>
    <col min="1294" max="1294" width="17.7109375" style="3" customWidth="1"/>
    <col min="1295" max="1536" width="11.42578125" style="3"/>
    <col min="1537" max="1539" width="27.7109375" style="3" customWidth="1"/>
    <col min="1540" max="1540" width="22.85546875" style="3" customWidth="1"/>
    <col min="1541" max="1541" width="14.85546875" style="3" bestFit="1" customWidth="1"/>
    <col min="1542" max="1542" width="16.5703125" style="3" customWidth="1"/>
    <col min="1543" max="1543" width="15.5703125" style="3" customWidth="1"/>
    <col min="1544" max="1545" width="15" style="3" customWidth="1"/>
    <col min="1546" max="1546" width="17.28515625" style="3" customWidth="1"/>
    <col min="1547" max="1547" width="14.5703125" style="3" customWidth="1"/>
    <col min="1548" max="1548" width="15.7109375" style="3" customWidth="1"/>
    <col min="1549" max="1549" width="15" style="3" customWidth="1"/>
    <col min="1550" max="1550" width="17.7109375" style="3" customWidth="1"/>
    <col min="1551" max="1792" width="11.42578125" style="3"/>
    <col min="1793" max="1795" width="27.7109375" style="3" customWidth="1"/>
    <col min="1796" max="1796" width="22.85546875" style="3" customWidth="1"/>
    <col min="1797" max="1797" width="14.85546875" style="3" bestFit="1" customWidth="1"/>
    <col min="1798" max="1798" width="16.5703125" style="3" customWidth="1"/>
    <col min="1799" max="1799" width="15.5703125" style="3" customWidth="1"/>
    <col min="1800" max="1801" width="15" style="3" customWidth="1"/>
    <col min="1802" max="1802" width="17.28515625" style="3" customWidth="1"/>
    <col min="1803" max="1803" width="14.5703125" style="3" customWidth="1"/>
    <col min="1804" max="1804" width="15.7109375" style="3" customWidth="1"/>
    <col min="1805" max="1805" width="15" style="3" customWidth="1"/>
    <col min="1806" max="1806" width="17.7109375" style="3" customWidth="1"/>
    <col min="1807" max="2048" width="11.42578125" style="3"/>
    <col min="2049" max="2051" width="27.7109375" style="3" customWidth="1"/>
    <col min="2052" max="2052" width="22.85546875" style="3" customWidth="1"/>
    <col min="2053" max="2053" width="14.85546875" style="3" bestFit="1" customWidth="1"/>
    <col min="2054" max="2054" width="16.5703125" style="3" customWidth="1"/>
    <col min="2055" max="2055" width="15.5703125" style="3" customWidth="1"/>
    <col min="2056" max="2057" width="15" style="3" customWidth="1"/>
    <col min="2058" max="2058" width="17.28515625" style="3" customWidth="1"/>
    <col min="2059" max="2059" width="14.5703125" style="3" customWidth="1"/>
    <col min="2060" max="2060" width="15.7109375" style="3" customWidth="1"/>
    <col min="2061" max="2061" width="15" style="3" customWidth="1"/>
    <col min="2062" max="2062" width="17.7109375" style="3" customWidth="1"/>
    <col min="2063" max="2304" width="11.42578125" style="3"/>
    <col min="2305" max="2307" width="27.7109375" style="3" customWidth="1"/>
    <col min="2308" max="2308" width="22.85546875" style="3" customWidth="1"/>
    <col min="2309" max="2309" width="14.85546875" style="3" bestFit="1" customWidth="1"/>
    <col min="2310" max="2310" width="16.5703125" style="3" customWidth="1"/>
    <col min="2311" max="2311" width="15.5703125" style="3" customWidth="1"/>
    <col min="2312" max="2313" width="15" style="3" customWidth="1"/>
    <col min="2314" max="2314" width="17.28515625" style="3" customWidth="1"/>
    <col min="2315" max="2315" width="14.5703125" style="3" customWidth="1"/>
    <col min="2316" max="2316" width="15.7109375" style="3" customWidth="1"/>
    <col min="2317" max="2317" width="15" style="3" customWidth="1"/>
    <col min="2318" max="2318" width="17.7109375" style="3" customWidth="1"/>
    <col min="2319" max="2560" width="11.42578125" style="3"/>
    <col min="2561" max="2563" width="27.7109375" style="3" customWidth="1"/>
    <col min="2564" max="2564" width="22.85546875" style="3" customWidth="1"/>
    <col min="2565" max="2565" width="14.85546875" style="3" bestFit="1" customWidth="1"/>
    <col min="2566" max="2566" width="16.5703125" style="3" customWidth="1"/>
    <col min="2567" max="2567" width="15.5703125" style="3" customWidth="1"/>
    <col min="2568" max="2569" width="15" style="3" customWidth="1"/>
    <col min="2570" max="2570" width="17.28515625" style="3" customWidth="1"/>
    <col min="2571" max="2571" width="14.5703125" style="3" customWidth="1"/>
    <col min="2572" max="2572" width="15.7109375" style="3" customWidth="1"/>
    <col min="2573" max="2573" width="15" style="3" customWidth="1"/>
    <col min="2574" max="2574" width="17.7109375" style="3" customWidth="1"/>
    <col min="2575" max="2816" width="11.42578125" style="3"/>
    <col min="2817" max="2819" width="27.7109375" style="3" customWidth="1"/>
    <col min="2820" max="2820" width="22.85546875" style="3" customWidth="1"/>
    <col min="2821" max="2821" width="14.85546875" style="3" bestFit="1" customWidth="1"/>
    <col min="2822" max="2822" width="16.5703125" style="3" customWidth="1"/>
    <col min="2823" max="2823" width="15.5703125" style="3" customWidth="1"/>
    <col min="2824" max="2825" width="15" style="3" customWidth="1"/>
    <col min="2826" max="2826" width="17.28515625" style="3" customWidth="1"/>
    <col min="2827" max="2827" width="14.5703125" style="3" customWidth="1"/>
    <col min="2828" max="2828" width="15.7109375" style="3" customWidth="1"/>
    <col min="2829" max="2829" width="15" style="3" customWidth="1"/>
    <col min="2830" max="2830" width="17.7109375" style="3" customWidth="1"/>
    <col min="2831" max="3072" width="11.42578125" style="3"/>
    <col min="3073" max="3075" width="27.7109375" style="3" customWidth="1"/>
    <col min="3076" max="3076" width="22.85546875" style="3" customWidth="1"/>
    <col min="3077" max="3077" width="14.85546875" style="3" bestFit="1" customWidth="1"/>
    <col min="3078" max="3078" width="16.5703125" style="3" customWidth="1"/>
    <col min="3079" max="3079" width="15.5703125" style="3" customWidth="1"/>
    <col min="3080" max="3081" width="15" style="3" customWidth="1"/>
    <col min="3082" max="3082" width="17.28515625" style="3" customWidth="1"/>
    <col min="3083" max="3083" width="14.5703125" style="3" customWidth="1"/>
    <col min="3084" max="3084" width="15.7109375" style="3" customWidth="1"/>
    <col min="3085" max="3085" width="15" style="3" customWidth="1"/>
    <col min="3086" max="3086" width="17.7109375" style="3" customWidth="1"/>
    <col min="3087" max="3328" width="11.42578125" style="3"/>
    <col min="3329" max="3331" width="27.7109375" style="3" customWidth="1"/>
    <col min="3332" max="3332" width="22.85546875" style="3" customWidth="1"/>
    <col min="3333" max="3333" width="14.85546875" style="3" bestFit="1" customWidth="1"/>
    <col min="3334" max="3334" width="16.5703125" style="3" customWidth="1"/>
    <col min="3335" max="3335" width="15.5703125" style="3" customWidth="1"/>
    <col min="3336" max="3337" width="15" style="3" customWidth="1"/>
    <col min="3338" max="3338" width="17.28515625" style="3" customWidth="1"/>
    <col min="3339" max="3339" width="14.5703125" style="3" customWidth="1"/>
    <col min="3340" max="3340" width="15.7109375" style="3" customWidth="1"/>
    <col min="3341" max="3341" width="15" style="3" customWidth="1"/>
    <col min="3342" max="3342" width="17.7109375" style="3" customWidth="1"/>
    <col min="3343" max="3584" width="11.42578125" style="3"/>
    <col min="3585" max="3587" width="27.7109375" style="3" customWidth="1"/>
    <col min="3588" max="3588" width="22.85546875" style="3" customWidth="1"/>
    <col min="3589" max="3589" width="14.85546875" style="3" bestFit="1" customWidth="1"/>
    <col min="3590" max="3590" width="16.5703125" style="3" customWidth="1"/>
    <col min="3591" max="3591" width="15.5703125" style="3" customWidth="1"/>
    <col min="3592" max="3593" width="15" style="3" customWidth="1"/>
    <col min="3594" max="3594" width="17.28515625" style="3" customWidth="1"/>
    <col min="3595" max="3595" width="14.5703125" style="3" customWidth="1"/>
    <col min="3596" max="3596" width="15.7109375" style="3" customWidth="1"/>
    <col min="3597" max="3597" width="15" style="3" customWidth="1"/>
    <col min="3598" max="3598" width="17.7109375" style="3" customWidth="1"/>
    <col min="3599" max="3840" width="11.42578125" style="3"/>
    <col min="3841" max="3843" width="27.7109375" style="3" customWidth="1"/>
    <col min="3844" max="3844" width="22.85546875" style="3" customWidth="1"/>
    <col min="3845" max="3845" width="14.85546875" style="3" bestFit="1" customWidth="1"/>
    <col min="3846" max="3846" width="16.5703125" style="3" customWidth="1"/>
    <col min="3847" max="3847" width="15.5703125" style="3" customWidth="1"/>
    <col min="3848" max="3849" width="15" style="3" customWidth="1"/>
    <col min="3850" max="3850" width="17.28515625" style="3" customWidth="1"/>
    <col min="3851" max="3851" width="14.5703125" style="3" customWidth="1"/>
    <col min="3852" max="3852" width="15.7109375" style="3" customWidth="1"/>
    <col min="3853" max="3853" width="15" style="3" customWidth="1"/>
    <col min="3854" max="3854" width="17.7109375" style="3" customWidth="1"/>
    <col min="3855" max="4096" width="11.42578125" style="3"/>
    <col min="4097" max="4099" width="27.7109375" style="3" customWidth="1"/>
    <col min="4100" max="4100" width="22.85546875" style="3" customWidth="1"/>
    <col min="4101" max="4101" width="14.85546875" style="3" bestFit="1" customWidth="1"/>
    <col min="4102" max="4102" width="16.5703125" style="3" customWidth="1"/>
    <col min="4103" max="4103" width="15.5703125" style="3" customWidth="1"/>
    <col min="4104" max="4105" width="15" style="3" customWidth="1"/>
    <col min="4106" max="4106" width="17.28515625" style="3" customWidth="1"/>
    <col min="4107" max="4107" width="14.5703125" style="3" customWidth="1"/>
    <col min="4108" max="4108" width="15.7109375" style="3" customWidth="1"/>
    <col min="4109" max="4109" width="15" style="3" customWidth="1"/>
    <col min="4110" max="4110" width="17.7109375" style="3" customWidth="1"/>
    <col min="4111" max="4352" width="11.42578125" style="3"/>
    <col min="4353" max="4355" width="27.7109375" style="3" customWidth="1"/>
    <col min="4356" max="4356" width="22.85546875" style="3" customWidth="1"/>
    <col min="4357" max="4357" width="14.85546875" style="3" bestFit="1" customWidth="1"/>
    <col min="4358" max="4358" width="16.5703125" style="3" customWidth="1"/>
    <col min="4359" max="4359" width="15.5703125" style="3" customWidth="1"/>
    <col min="4360" max="4361" width="15" style="3" customWidth="1"/>
    <col min="4362" max="4362" width="17.28515625" style="3" customWidth="1"/>
    <col min="4363" max="4363" width="14.5703125" style="3" customWidth="1"/>
    <col min="4364" max="4364" width="15.7109375" style="3" customWidth="1"/>
    <col min="4365" max="4365" width="15" style="3" customWidth="1"/>
    <col min="4366" max="4366" width="17.7109375" style="3" customWidth="1"/>
    <col min="4367" max="4608" width="11.42578125" style="3"/>
    <col min="4609" max="4611" width="27.7109375" style="3" customWidth="1"/>
    <col min="4612" max="4612" width="22.85546875" style="3" customWidth="1"/>
    <col min="4613" max="4613" width="14.85546875" style="3" bestFit="1" customWidth="1"/>
    <col min="4614" max="4614" width="16.5703125" style="3" customWidth="1"/>
    <col min="4615" max="4615" width="15.5703125" style="3" customWidth="1"/>
    <col min="4616" max="4617" width="15" style="3" customWidth="1"/>
    <col min="4618" max="4618" width="17.28515625" style="3" customWidth="1"/>
    <col min="4619" max="4619" width="14.5703125" style="3" customWidth="1"/>
    <col min="4620" max="4620" width="15.7109375" style="3" customWidth="1"/>
    <col min="4621" max="4621" width="15" style="3" customWidth="1"/>
    <col min="4622" max="4622" width="17.7109375" style="3" customWidth="1"/>
    <col min="4623" max="4864" width="11.42578125" style="3"/>
    <col min="4865" max="4867" width="27.7109375" style="3" customWidth="1"/>
    <col min="4868" max="4868" width="22.85546875" style="3" customWidth="1"/>
    <col min="4869" max="4869" width="14.85546875" style="3" bestFit="1" customWidth="1"/>
    <col min="4870" max="4870" width="16.5703125" style="3" customWidth="1"/>
    <col min="4871" max="4871" width="15.5703125" style="3" customWidth="1"/>
    <col min="4872" max="4873" width="15" style="3" customWidth="1"/>
    <col min="4874" max="4874" width="17.28515625" style="3" customWidth="1"/>
    <col min="4875" max="4875" width="14.5703125" style="3" customWidth="1"/>
    <col min="4876" max="4876" width="15.7109375" style="3" customWidth="1"/>
    <col min="4877" max="4877" width="15" style="3" customWidth="1"/>
    <col min="4878" max="4878" width="17.7109375" style="3" customWidth="1"/>
    <col min="4879" max="5120" width="11.42578125" style="3"/>
    <col min="5121" max="5123" width="27.7109375" style="3" customWidth="1"/>
    <col min="5124" max="5124" width="22.85546875" style="3" customWidth="1"/>
    <col min="5125" max="5125" width="14.85546875" style="3" bestFit="1" customWidth="1"/>
    <col min="5126" max="5126" width="16.5703125" style="3" customWidth="1"/>
    <col min="5127" max="5127" width="15.5703125" style="3" customWidth="1"/>
    <col min="5128" max="5129" width="15" style="3" customWidth="1"/>
    <col min="5130" max="5130" width="17.28515625" style="3" customWidth="1"/>
    <col min="5131" max="5131" width="14.5703125" style="3" customWidth="1"/>
    <col min="5132" max="5132" width="15.7109375" style="3" customWidth="1"/>
    <col min="5133" max="5133" width="15" style="3" customWidth="1"/>
    <col min="5134" max="5134" width="17.7109375" style="3" customWidth="1"/>
    <col min="5135" max="5376" width="11.42578125" style="3"/>
    <col min="5377" max="5379" width="27.7109375" style="3" customWidth="1"/>
    <col min="5380" max="5380" width="22.85546875" style="3" customWidth="1"/>
    <col min="5381" max="5381" width="14.85546875" style="3" bestFit="1" customWidth="1"/>
    <col min="5382" max="5382" width="16.5703125" style="3" customWidth="1"/>
    <col min="5383" max="5383" width="15.5703125" style="3" customWidth="1"/>
    <col min="5384" max="5385" width="15" style="3" customWidth="1"/>
    <col min="5386" max="5386" width="17.28515625" style="3" customWidth="1"/>
    <col min="5387" max="5387" width="14.5703125" style="3" customWidth="1"/>
    <col min="5388" max="5388" width="15.7109375" style="3" customWidth="1"/>
    <col min="5389" max="5389" width="15" style="3" customWidth="1"/>
    <col min="5390" max="5390" width="17.7109375" style="3" customWidth="1"/>
    <col min="5391" max="5632" width="11.42578125" style="3"/>
    <col min="5633" max="5635" width="27.7109375" style="3" customWidth="1"/>
    <col min="5636" max="5636" width="22.85546875" style="3" customWidth="1"/>
    <col min="5637" max="5637" width="14.85546875" style="3" bestFit="1" customWidth="1"/>
    <col min="5638" max="5638" width="16.5703125" style="3" customWidth="1"/>
    <col min="5639" max="5639" width="15.5703125" style="3" customWidth="1"/>
    <col min="5640" max="5641" width="15" style="3" customWidth="1"/>
    <col min="5642" max="5642" width="17.28515625" style="3" customWidth="1"/>
    <col min="5643" max="5643" width="14.5703125" style="3" customWidth="1"/>
    <col min="5644" max="5644" width="15.7109375" style="3" customWidth="1"/>
    <col min="5645" max="5645" width="15" style="3" customWidth="1"/>
    <col min="5646" max="5646" width="17.7109375" style="3" customWidth="1"/>
    <col min="5647" max="5888" width="11.42578125" style="3"/>
    <col min="5889" max="5891" width="27.7109375" style="3" customWidth="1"/>
    <col min="5892" max="5892" width="22.85546875" style="3" customWidth="1"/>
    <col min="5893" max="5893" width="14.85546875" style="3" bestFit="1" customWidth="1"/>
    <col min="5894" max="5894" width="16.5703125" style="3" customWidth="1"/>
    <col min="5895" max="5895" width="15.5703125" style="3" customWidth="1"/>
    <col min="5896" max="5897" width="15" style="3" customWidth="1"/>
    <col min="5898" max="5898" width="17.28515625" style="3" customWidth="1"/>
    <col min="5899" max="5899" width="14.5703125" style="3" customWidth="1"/>
    <col min="5900" max="5900" width="15.7109375" style="3" customWidth="1"/>
    <col min="5901" max="5901" width="15" style="3" customWidth="1"/>
    <col min="5902" max="5902" width="17.7109375" style="3" customWidth="1"/>
    <col min="5903" max="6144" width="11.42578125" style="3"/>
    <col min="6145" max="6147" width="27.7109375" style="3" customWidth="1"/>
    <col min="6148" max="6148" width="22.85546875" style="3" customWidth="1"/>
    <col min="6149" max="6149" width="14.85546875" style="3" bestFit="1" customWidth="1"/>
    <col min="6150" max="6150" width="16.5703125" style="3" customWidth="1"/>
    <col min="6151" max="6151" width="15.5703125" style="3" customWidth="1"/>
    <col min="6152" max="6153" width="15" style="3" customWidth="1"/>
    <col min="6154" max="6154" width="17.28515625" style="3" customWidth="1"/>
    <col min="6155" max="6155" width="14.5703125" style="3" customWidth="1"/>
    <col min="6156" max="6156" width="15.7109375" style="3" customWidth="1"/>
    <col min="6157" max="6157" width="15" style="3" customWidth="1"/>
    <col min="6158" max="6158" width="17.7109375" style="3" customWidth="1"/>
    <col min="6159" max="6400" width="11.42578125" style="3"/>
    <col min="6401" max="6403" width="27.7109375" style="3" customWidth="1"/>
    <col min="6404" max="6404" width="22.85546875" style="3" customWidth="1"/>
    <col min="6405" max="6405" width="14.85546875" style="3" bestFit="1" customWidth="1"/>
    <col min="6406" max="6406" width="16.5703125" style="3" customWidth="1"/>
    <col min="6407" max="6407" width="15.5703125" style="3" customWidth="1"/>
    <col min="6408" max="6409" width="15" style="3" customWidth="1"/>
    <col min="6410" max="6410" width="17.28515625" style="3" customWidth="1"/>
    <col min="6411" max="6411" width="14.5703125" style="3" customWidth="1"/>
    <col min="6412" max="6412" width="15.7109375" style="3" customWidth="1"/>
    <col min="6413" max="6413" width="15" style="3" customWidth="1"/>
    <col min="6414" max="6414" width="17.7109375" style="3" customWidth="1"/>
    <col min="6415" max="6656" width="11.42578125" style="3"/>
    <col min="6657" max="6659" width="27.7109375" style="3" customWidth="1"/>
    <col min="6660" max="6660" width="22.85546875" style="3" customWidth="1"/>
    <col min="6661" max="6661" width="14.85546875" style="3" bestFit="1" customWidth="1"/>
    <col min="6662" max="6662" width="16.5703125" style="3" customWidth="1"/>
    <col min="6663" max="6663" width="15.5703125" style="3" customWidth="1"/>
    <col min="6664" max="6665" width="15" style="3" customWidth="1"/>
    <col min="6666" max="6666" width="17.28515625" style="3" customWidth="1"/>
    <col min="6667" max="6667" width="14.5703125" style="3" customWidth="1"/>
    <col min="6668" max="6668" width="15.7109375" style="3" customWidth="1"/>
    <col min="6669" max="6669" width="15" style="3" customWidth="1"/>
    <col min="6670" max="6670" width="17.7109375" style="3" customWidth="1"/>
    <col min="6671" max="6912" width="11.42578125" style="3"/>
    <col min="6913" max="6915" width="27.7109375" style="3" customWidth="1"/>
    <col min="6916" max="6916" width="22.85546875" style="3" customWidth="1"/>
    <col min="6917" max="6917" width="14.85546875" style="3" bestFit="1" customWidth="1"/>
    <col min="6918" max="6918" width="16.5703125" style="3" customWidth="1"/>
    <col min="6919" max="6919" width="15.5703125" style="3" customWidth="1"/>
    <col min="6920" max="6921" width="15" style="3" customWidth="1"/>
    <col min="6922" max="6922" width="17.28515625" style="3" customWidth="1"/>
    <col min="6923" max="6923" width="14.5703125" style="3" customWidth="1"/>
    <col min="6924" max="6924" width="15.7109375" style="3" customWidth="1"/>
    <col min="6925" max="6925" width="15" style="3" customWidth="1"/>
    <col min="6926" max="6926" width="17.7109375" style="3" customWidth="1"/>
    <col min="6927" max="7168" width="11.42578125" style="3"/>
    <col min="7169" max="7171" width="27.7109375" style="3" customWidth="1"/>
    <col min="7172" max="7172" width="22.85546875" style="3" customWidth="1"/>
    <col min="7173" max="7173" width="14.85546875" style="3" bestFit="1" customWidth="1"/>
    <col min="7174" max="7174" width="16.5703125" style="3" customWidth="1"/>
    <col min="7175" max="7175" width="15.5703125" style="3" customWidth="1"/>
    <col min="7176" max="7177" width="15" style="3" customWidth="1"/>
    <col min="7178" max="7178" width="17.28515625" style="3" customWidth="1"/>
    <col min="7179" max="7179" width="14.5703125" style="3" customWidth="1"/>
    <col min="7180" max="7180" width="15.7109375" style="3" customWidth="1"/>
    <col min="7181" max="7181" width="15" style="3" customWidth="1"/>
    <col min="7182" max="7182" width="17.7109375" style="3" customWidth="1"/>
    <col min="7183" max="7424" width="11.42578125" style="3"/>
    <col min="7425" max="7427" width="27.7109375" style="3" customWidth="1"/>
    <col min="7428" max="7428" width="22.85546875" style="3" customWidth="1"/>
    <col min="7429" max="7429" width="14.85546875" style="3" bestFit="1" customWidth="1"/>
    <col min="7430" max="7430" width="16.5703125" style="3" customWidth="1"/>
    <col min="7431" max="7431" width="15.5703125" style="3" customWidth="1"/>
    <col min="7432" max="7433" width="15" style="3" customWidth="1"/>
    <col min="7434" max="7434" width="17.28515625" style="3" customWidth="1"/>
    <col min="7435" max="7435" width="14.5703125" style="3" customWidth="1"/>
    <col min="7436" max="7436" width="15.7109375" style="3" customWidth="1"/>
    <col min="7437" max="7437" width="15" style="3" customWidth="1"/>
    <col min="7438" max="7438" width="17.7109375" style="3" customWidth="1"/>
    <col min="7439" max="7680" width="11.42578125" style="3"/>
    <col min="7681" max="7683" width="27.7109375" style="3" customWidth="1"/>
    <col min="7684" max="7684" width="22.85546875" style="3" customWidth="1"/>
    <col min="7685" max="7685" width="14.85546875" style="3" bestFit="1" customWidth="1"/>
    <col min="7686" max="7686" width="16.5703125" style="3" customWidth="1"/>
    <col min="7687" max="7687" width="15.5703125" style="3" customWidth="1"/>
    <col min="7688" max="7689" width="15" style="3" customWidth="1"/>
    <col min="7690" max="7690" width="17.28515625" style="3" customWidth="1"/>
    <col min="7691" max="7691" width="14.5703125" style="3" customWidth="1"/>
    <col min="7692" max="7692" width="15.7109375" style="3" customWidth="1"/>
    <col min="7693" max="7693" width="15" style="3" customWidth="1"/>
    <col min="7694" max="7694" width="17.7109375" style="3" customWidth="1"/>
    <col min="7695" max="7936" width="11.42578125" style="3"/>
    <col min="7937" max="7939" width="27.7109375" style="3" customWidth="1"/>
    <col min="7940" max="7940" width="22.85546875" style="3" customWidth="1"/>
    <col min="7941" max="7941" width="14.85546875" style="3" bestFit="1" customWidth="1"/>
    <col min="7942" max="7942" width="16.5703125" style="3" customWidth="1"/>
    <col min="7943" max="7943" width="15.5703125" style="3" customWidth="1"/>
    <col min="7944" max="7945" width="15" style="3" customWidth="1"/>
    <col min="7946" max="7946" width="17.28515625" style="3" customWidth="1"/>
    <col min="7947" max="7947" width="14.5703125" style="3" customWidth="1"/>
    <col min="7948" max="7948" width="15.7109375" style="3" customWidth="1"/>
    <col min="7949" max="7949" width="15" style="3" customWidth="1"/>
    <col min="7950" max="7950" width="17.7109375" style="3" customWidth="1"/>
    <col min="7951" max="8192" width="11.42578125" style="3"/>
    <col min="8193" max="8195" width="27.7109375" style="3" customWidth="1"/>
    <col min="8196" max="8196" width="22.85546875" style="3" customWidth="1"/>
    <col min="8197" max="8197" width="14.85546875" style="3" bestFit="1" customWidth="1"/>
    <col min="8198" max="8198" width="16.5703125" style="3" customWidth="1"/>
    <col min="8199" max="8199" width="15.5703125" style="3" customWidth="1"/>
    <col min="8200" max="8201" width="15" style="3" customWidth="1"/>
    <col min="8202" max="8202" width="17.28515625" style="3" customWidth="1"/>
    <col min="8203" max="8203" width="14.5703125" style="3" customWidth="1"/>
    <col min="8204" max="8204" width="15.7109375" style="3" customWidth="1"/>
    <col min="8205" max="8205" width="15" style="3" customWidth="1"/>
    <col min="8206" max="8206" width="17.7109375" style="3" customWidth="1"/>
    <col min="8207" max="8448" width="11.42578125" style="3"/>
    <col min="8449" max="8451" width="27.7109375" style="3" customWidth="1"/>
    <col min="8452" max="8452" width="22.85546875" style="3" customWidth="1"/>
    <col min="8453" max="8453" width="14.85546875" style="3" bestFit="1" customWidth="1"/>
    <col min="8454" max="8454" width="16.5703125" style="3" customWidth="1"/>
    <col min="8455" max="8455" width="15.5703125" style="3" customWidth="1"/>
    <col min="8456" max="8457" width="15" style="3" customWidth="1"/>
    <col min="8458" max="8458" width="17.28515625" style="3" customWidth="1"/>
    <col min="8459" max="8459" width="14.5703125" style="3" customWidth="1"/>
    <col min="8460" max="8460" width="15.7109375" style="3" customWidth="1"/>
    <col min="8461" max="8461" width="15" style="3" customWidth="1"/>
    <col min="8462" max="8462" width="17.7109375" style="3" customWidth="1"/>
    <col min="8463" max="8704" width="11.42578125" style="3"/>
    <col min="8705" max="8707" width="27.7109375" style="3" customWidth="1"/>
    <col min="8708" max="8708" width="22.85546875" style="3" customWidth="1"/>
    <col min="8709" max="8709" width="14.85546875" style="3" bestFit="1" customWidth="1"/>
    <col min="8710" max="8710" width="16.5703125" style="3" customWidth="1"/>
    <col min="8711" max="8711" width="15.5703125" style="3" customWidth="1"/>
    <col min="8712" max="8713" width="15" style="3" customWidth="1"/>
    <col min="8714" max="8714" width="17.28515625" style="3" customWidth="1"/>
    <col min="8715" max="8715" width="14.5703125" style="3" customWidth="1"/>
    <col min="8716" max="8716" width="15.7109375" style="3" customWidth="1"/>
    <col min="8717" max="8717" width="15" style="3" customWidth="1"/>
    <col min="8718" max="8718" width="17.7109375" style="3" customWidth="1"/>
    <col min="8719" max="8960" width="11.42578125" style="3"/>
    <col min="8961" max="8963" width="27.7109375" style="3" customWidth="1"/>
    <col min="8964" max="8964" width="22.85546875" style="3" customWidth="1"/>
    <col min="8965" max="8965" width="14.85546875" style="3" bestFit="1" customWidth="1"/>
    <col min="8966" max="8966" width="16.5703125" style="3" customWidth="1"/>
    <col min="8967" max="8967" width="15.5703125" style="3" customWidth="1"/>
    <col min="8968" max="8969" width="15" style="3" customWidth="1"/>
    <col min="8970" max="8970" width="17.28515625" style="3" customWidth="1"/>
    <col min="8971" max="8971" width="14.5703125" style="3" customWidth="1"/>
    <col min="8972" max="8972" width="15.7109375" style="3" customWidth="1"/>
    <col min="8973" max="8973" width="15" style="3" customWidth="1"/>
    <col min="8974" max="8974" width="17.7109375" style="3" customWidth="1"/>
    <col min="8975" max="9216" width="11.42578125" style="3"/>
    <col min="9217" max="9219" width="27.7109375" style="3" customWidth="1"/>
    <col min="9220" max="9220" width="22.85546875" style="3" customWidth="1"/>
    <col min="9221" max="9221" width="14.85546875" style="3" bestFit="1" customWidth="1"/>
    <col min="9222" max="9222" width="16.5703125" style="3" customWidth="1"/>
    <col min="9223" max="9223" width="15.5703125" style="3" customWidth="1"/>
    <col min="9224" max="9225" width="15" style="3" customWidth="1"/>
    <col min="9226" max="9226" width="17.28515625" style="3" customWidth="1"/>
    <col min="9227" max="9227" width="14.5703125" style="3" customWidth="1"/>
    <col min="9228" max="9228" width="15.7109375" style="3" customWidth="1"/>
    <col min="9229" max="9229" width="15" style="3" customWidth="1"/>
    <col min="9230" max="9230" width="17.7109375" style="3" customWidth="1"/>
    <col min="9231" max="9472" width="11.42578125" style="3"/>
    <col min="9473" max="9475" width="27.7109375" style="3" customWidth="1"/>
    <col min="9476" max="9476" width="22.85546875" style="3" customWidth="1"/>
    <col min="9477" max="9477" width="14.85546875" style="3" bestFit="1" customWidth="1"/>
    <col min="9478" max="9478" width="16.5703125" style="3" customWidth="1"/>
    <col min="9479" max="9479" width="15.5703125" style="3" customWidth="1"/>
    <col min="9480" max="9481" width="15" style="3" customWidth="1"/>
    <col min="9482" max="9482" width="17.28515625" style="3" customWidth="1"/>
    <col min="9483" max="9483" width="14.5703125" style="3" customWidth="1"/>
    <col min="9484" max="9484" width="15.7109375" style="3" customWidth="1"/>
    <col min="9485" max="9485" width="15" style="3" customWidth="1"/>
    <col min="9486" max="9486" width="17.7109375" style="3" customWidth="1"/>
    <col min="9487" max="9728" width="11.42578125" style="3"/>
    <col min="9729" max="9731" width="27.7109375" style="3" customWidth="1"/>
    <col min="9732" max="9732" width="22.85546875" style="3" customWidth="1"/>
    <col min="9733" max="9733" width="14.85546875" style="3" bestFit="1" customWidth="1"/>
    <col min="9734" max="9734" width="16.5703125" style="3" customWidth="1"/>
    <col min="9735" max="9735" width="15.5703125" style="3" customWidth="1"/>
    <col min="9736" max="9737" width="15" style="3" customWidth="1"/>
    <col min="9738" max="9738" width="17.28515625" style="3" customWidth="1"/>
    <col min="9739" max="9739" width="14.5703125" style="3" customWidth="1"/>
    <col min="9740" max="9740" width="15.7109375" style="3" customWidth="1"/>
    <col min="9741" max="9741" width="15" style="3" customWidth="1"/>
    <col min="9742" max="9742" width="17.7109375" style="3" customWidth="1"/>
    <col min="9743" max="9984" width="11.42578125" style="3"/>
    <col min="9985" max="9987" width="27.7109375" style="3" customWidth="1"/>
    <col min="9988" max="9988" width="22.85546875" style="3" customWidth="1"/>
    <col min="9989" max="9989" width="14.85546875" style="3" bestFit="1" customWidth="1"/>
    <col min="9990" max="9990" width="16.5703125" style="3" customWidth="1"/>
    <col min="9991" max="9991" width="15.5703125" style="3" customWidth="1"/>
    <col min="9992" max="9993" width="15" style="3" customWidth="1"/>
    <col min="9994" max="9994" width="17.28515625" style="3" customWidth="1"/>
    <col min="9995" max="9995" width="14.5703125" style="3" customWidth="1"/>
    <col min="9996" max="9996" width="15.7109375" style="3" customWidth="1"/>
    <col min="9997" max="9997" width="15" style="3" customWidth="1"/>
    <col min="9998" max="9998" width="17.7109375" style="3" customWidth="1"/>
    <col min="9999" max="10240" width="11.42578125" style="3"/>
    <col min="10241" max="10243" width="27.7109375" style="3" customWidth="1"/>
    <col min="10244" max="10244" width="22.85546875" style="3" customWidth="1"/>
    <col min="10245" max="10245" width="14.85546875" style="3" bestFit="1" customWidth="1"/>
    <col min="10246" max="10246" width="16.5703125" style="3" customWidth="1"/>
    <col min="10247" max="10247" width="15.5703125" style="3" customWidth="1"/>
    <col min="10248" max="10249" width="15" style="3" customWidth="1"/>
    <col min="10250" max="10250" width="17.28515625" style="3" customWidth="1"/>
    <col min="10251" max="10251" width="14.5703125" style="3" customWidth="1"/>
    <col min="10252" max="10252" width="15.7109375" style="3" customWidth="1"/>
    <col min="10253" max="10253" width="15" style="3" customWidth="1"/>
    <col min="10254" max="10254" width="17.7109375" style="3" customWidth="1"/>
    <col min="10255" max="10496" width="11.42578125" style="3"/>
    <col min="10497" max="10499" width="27.7109375" style="3" customWidth="1"/>
    <col min="10500" max="10500" width="22.85546875" style="3" customWidth="1"/>
    <col min="10501" max="10501" width="14.85546875" style="3" bestFit="1" customWidth="1"/>
    <col min="10502" max="10502" width="16.5703125" style="3" customWidth="1"/>
    <col min="10503" max="10503" width="15.5703125" style="3" customWidth="1"/>
    <col min="10504" max="10505" width="15" style="3" customWidth="1"/>
    <col min="10506" max="10506" width="17.28515625" style="3" customWidth="1"/>
    <col min="10507" max="10507" width="14.5703125" style="3" customWidth="1"/>
    <col min="10508" max="10508" width="15.7109375" style="3" customWidth="1"/>
    <col min="10509" max="10509" width="15" style="3" customWidth="1"/>
    <col min="10510" max="10510" width="17.7109375" style="3" customWidth="1"/>
    <col min="10511" max="10752" width="11.42578125" style="3"/>
    <col min="10753" max="10755" width="27.7109375" style="3" customWidth="1"/>
    <col min="10756" max="10756" width="22.85546875" style="3" customWidth="1"/>
    <col min="10757" max="10757" width="14.85546875" style="3" bestFit="1" customWidth="1"/>
    <col min="10758" max="10758" width="16.5703125" style="3" customWidth="1"/>
    <col min="10759" max="10759" width="15.5703125" style="3" customWidth="1"/>
    <col min="10760" max="10761" width="15" style="3" customWidth="1"/>
    <col min="10762" max="10762" width="17.28515625" style="3" customWidth="1"/>
    <col min="10763" max="10763" width="14.5703125" style="3" customWidth="1"/>
    <col min="10764" max="10764" width="15.7109375" style="3" customWidth="1"/>
    <col min="10765" max="10765" width="15" style="3" customWidth="1"/>
    <col min="10766" max="10766" width="17.7109375" style="3" customWidth="1"/>
    <col min="10767" max="11008" width="11.42578125" style="3"/>
    <col min="11009" max="11011" width="27.7109375" style="3" customWidth="1"/>
    <col min="11012" max="11012" width="22.85546875" style="3" customWidth="1"/>
    <col min="11013" max="11013" width="14.85546875" style="3" bestFit="1" customWidth="1"/>
    <col min="11014" max="11014" width="16.5703125" style="3" customWidth="1"/>
    <col min="11015" max="11015" width="15.5703125" style="3" customWidth="1"/>
    <col min="11016" max="11017" width="15" style="3" customWidth="1"/>
    <col min="11018" max="11018" width="17.28515625" style="3" customWidth="1"/>
    <col min="11019" max="11019" width="14.5703125" style="3" customWidth="1"/>
    <col min="11020" max="11020" width="15.7109375" style="3" customWidth="1"/>
    <col min="11021" max="11021" width="15" style="3" customWidth="1"/>
    <col min="11022" max="11022" width="17.7109375" style="3" customWidth="1"/>
    <col min="11023" max="11264" width="11.42578125" style="3"/>
    <col min="11265" max="11267" width="27.7109375" style="3" customWidth="1"/>
    <col min="11268" max="11268" width="22.85546875" style="3" customWidth="1"/>
    <col min="11269" max="11269" width="14.85546875" style="3" bestFit="1" customWidth="1"/>
    <col min="11270" max="11270" width="16.5703125" style="3" customWidth="1"/>
    <col min="11271" max="11271" width="15.5703125" style="3" customWidth="1"/>
    <col min="11272" max="11273" width="15" style="3" customWidth="1"/>
    <col min="11274" max="11274" width="17.28515625" style="3" customWidth="1"/>
    <col min="11275" max="11275" width="14.5703125" style="3" customWidth="1"/>
    <col min="11276" max="11276" width="15.7109375" style="3" customWidth="1"/>
    <col min="11277" max="11277" width="15" style="3" customWidth="1"/>
    <col min="11278" max="11278" width="17.7109375" style="3" customWidth="1"/>
    <col min="11279" max="11520" width="11.42578125" style="3"/>
    <col min="11521" max="11523" width="27.7109375" style="3" customWidth="1"/>
    <col min="11524" max="11524" width="22.85546875" style="3" customWidth="1"/>
    <col min="11525" max="11525" width="14.85546875" style="3" bestFit="1" customWidth="1"/>
    <col min="11526" max="11526" width="16.5703125" style="3" customWidth="1"/>
    <col min="11527" max="11527" width="15.5703125" style="3" customWidth="1"/>
    <col min="11528" max="11529" width="15" style="3" customWidth="1"/>
    <col min="11530" max="11530" width="17.28515625" style="3" customWidth="1"/>
    <col min="11531" max="11531" width="14.5703125" style="3" customWidth="1"/>
    <col min="11532" max="11532" width="15.7109375" style="3" customWidth="1"/>
    <col min="11533" max="11533" width="15" style="3" customWidth="1"/>
    <col min="11534" max="11534" width="17.7109375" style="3" customWidth="1"/>
    <col min="11535" max="11776" width="11.42578125" style="3"/>
    <col min="11777" max="11779" width="27.7109375" style="3" customWidth="1"/>
    <col min="11780" max="11780" width="22.85546875" style="3" customWidth="1"/>
    <col min="11781" max="11781" width="14.85546875" style="3" bestFit="1" customWidth="1"/>
    <col min="11782" max="11782" width="16.5703125" style="3" customWidth="1"/>
    <col min="11783" max="11783" width="15.5703125" style="3" customWidth="1"/>
    <col min="11784" max="11785" width="15" style="3" customWidth="1"/>
    <col min="11786" max="11786" width="17.28515625" style="3" customWidth="1"/>
    <col min="11787" max="11787" width="14.5703125" style="3" customWidth="1"/>
    <col min="11788" max="11788" width="15.7109375" style="3" customWidth="1"/>
    <col min="11789" max="11789" width="15" style="3" customWidth="1"/>
    <col min="11790" max="11790" width="17.7109375" style="3" customWidth="1"/>
    <col min="11791" max="12032" width="11.42578125" style="3"/>
    <col min="12033" max="12035" width="27.7109375" style="3" customWidth="1"/>
    <col min="12036" max="12036" width="22.85546875" style="3" customWidth="1"/>
    <col min="12037" max="12037" width="14.85546875" style="3" bestFit="1" customWidth="1"/>
    <col min="12038" max="12038" width="16.5703125" style="3" customWidth="1"/>
    <col min="12039" max="12039" width="15.5703125" style="3" customWidth="1"/>
    <col min="12040" max="12041" width="15" style="3" customWidth="1"/>
    <col min="12042" max="12042" width="17.28515625" style="3" customWidth="1"/>
    <col min="12043" max="12043" width="14.5703125" style="3" customWidth="1"/>
    <col min="12044" max="12044" width="15.7109375" style="3" customWidth="1"/>
    <col min="12045" max="12045" width="15" style="3" customWidth="1"/>
    <col min="12046" max="12046" width="17.7109375" style="3" customWidth="1"/>
    <col min="12047" max="12288" width="11.42578125" style="3"/>
    <col min="12289" max="12291" width="27.7109375" style="3" customWidth="1"/>
    <col min="12292" max="12292" width="22.85546875" style="3" customWidth="1"/>
    <col min="12293" max="12293" width="14.85546875" style="3" bestFit="1" customWidth="1"/>
    <col min="12294" max="12294" width="16.5703125" style="3" customWidth="1"/>
    <col min="12295" max="12295" width="15.5703125" style="3" customWidth="1"/>
    <col min="12296" max="12297" width="15" style="3" customWidth="1"/>
    <col min="12298" max="12298" width="17.28515625" style="3" customWidth="1"/>
    <col min="12299" max="12299" width="14.5703125" style="3" customWidth="1"/>
    <col min="12300" max="12300" width="15.7109375" style="3" customWidth="1"/>
    <col min="12301" max="12301" width="15" style="3" customWidth="1"/>
    <col min="12302" max="12302" width="17.7109375" style="3" customWidth="1"/>
    <col min="12303" max="12544" width="11.42578125" style="3"/>
    <col min="12545" max="12547" width="27.7109375" style="3" customWidth="1"/>
    <col min="12548" max="12548" width="22.85546875" style="3" customWidth="1"/>
    <col min="12549" max="12549" width="14.85546875" style="3" bestFit="1" customWidth="1"/>
    <col min="12550" max="12550" width="16.5703125" style="3" customWidth="1"/>
    <col min="12551" max="12551" width="15.5703125" style="3" customWidth="1"/>
    <col min="12552" max="12553" width="15" style="3" customWidth="1"/>
    <col min="12554" max="12554" width="17.28515625" style="3" customWidth="1"/>
    <col min="12555" max="12555" width="14.5703125" style="3" customWidth="1"/>
    <col min="12556" max="12556" width="15.7109375" style="3" customWidth="1"/>
    <col min="12557" max="12557" width="15" style="3" customWidth="1"/>
    <col min="12558" max="12558" width="17.7109375" style="3" customWidth="1"/>
    <col min="12559" max="12800" width="11.42578125" style="3"/>
    <col min="12801" max="12803" width="27.7109375" style="3" customWidth="1"/>
    <col min="12804" max="12804" width="22.85546875" style="3" customWidth="1"/>
    <col min="12805" max="12805" width="14.85546875" style="3" bestFit="1" customWidth="1"/>
    <col min="12806" max="12806" width="16.5703125" style="3" customWidth="1"/>
    <col min="12807" max="12807" width="15.5703125" style="3" customWidth="1"/>
    <col min="12808" max="12809" width="15" style="3" customWidth="1"/>
    <col min="12810" max="12810" width="17.28515625" style="3" customWidth="1"/>
    <col min="12811" max="12811" width="14.5703125" style="3" customWidth="1"/>
    <col min="12812" max="12812" width="15.7109375" style="3" customWidth="1"/>
    <col min="12813" max="12813" width="15" style="3" customWidth="1"/>
    <col min="12814" max="12814" width="17.7109375" style="3" customWidth="1"/>
    <col min="12815" max="13056" width="11.42578125" style="3"/>
    <col min="13057" max="13059" width="27.7109375" style="3" customWidth="1"/>
    <col min="13060" max="13060" width="22.85546875" style="3" customWidth="1"/>
    <col min="13061" max="13061" width="14.85546875" style="3" bestFit="1" customWidth="1"/>
    <col min="13062" max="13062" width="16.5703125" style="3" customWidth="1"/>
    <col min="13063" max="13063" width="15.5703125" style="3" customWidth="1"/>
    <col min="13064" max="13065" width="15" style="3" customWidth="1"/>
    <col min="13066" max="13066" width="17.28515625" style="3" customWidth="1"/>
    <col min="13067" max="13067" width="14.5703125" style="3" customWidth="1"/>
    <col min="13068" max="13068" width="15.7109375" style="3" customWidth="1"/>
    <col min="13069" max="13069" width="15" style="3" customWidth="1"/>
    <col min="13070" max="13070" width="17.7109375" style="3" customWidth="1"/>
    <col min="13071" max="13312" width="11.42578125" style="3"/>
    <col min="13313" max="13315" width="27.7109375" style="3" customWidth="1"/>
    <col min="13316" max="13316" width="22.85546875" style="3" customWidth="1"/>
    <col min="13317" max="13317" width="14.85546875" style="3" bestFit="1" customWidth="1"/>
    <col min="13318" max="13318" width="16.5703125" style="3" customWidth="1"/>
    <col min="13319" max="13319" width="15.5703125" style="3" customWidth="1"/>
    <col min="13320" max="13321" width="15" style="3" customWidth="1"/>
    <col min="13322" max="13322" width="17.28515625" style="3" customWidth="1"/>
    <col min="13323" max="13323" width="14.5703125" style="3" customWidth="1"/>
    <col min="13324" max="13324" width="15.7109375" style="3" customWidth="1"/>
    <col min="13325" max="13325" width="15" style="3" customWidth="1"/>
    <col min="13326" max="13326" width="17.7109375" style="3" customWidth="1"/>
    <col min="13327" max="13568" width="11.42578125" style="3"/>
    <col min="13569" max="13571" width="27.7109375" style="3" customWidth="1"/>
    <col min="13572" max="13572" width="22.85546875" style="3" customWidth="1"/>
    <col min="13573" max="13573" width="14.85546875" style="3" bestFit="1" customWidth="1"/>
    <col min="13574" max="13574" width="16.5703125" style="3" customWidth="1"/>
    <col min="13575" max="13575" width="15.5703125" style="3" customWidth="1"/>
    <col min="13576" max="13577" width="15" style="3" customWidth="1"/>
    <col min="13578" max="13578" width="17.28515625" style="3" customWidth="1"/>
    <col min="13579" max="13579" width="14.5703125" style="3" customWidth="1"/>
    <col min="13580" max="13580" width="15.7109375" style="3" customWidth="1"/>
    <col min="13581" max="13581" width="15" style="3" customWidth="1"/>
    <col min="13582" max="13582" width="17.7109375" style="3" customWidth="1"/>
    <col min="13583" max="13824" width="11.42578125" style="3"/>
    <col min="13825" max="13827" width="27.7109375" style="3" customWidth="1"/>
    <col min="13828" max="13828" width="22.85546875" style="3" customWidth="1"/>
    <col min="13829" max="13829" width="14.85546875" style="3" bestFit="1" customWidth="1"/>
    <col min="13830" max="13830" width="16.5703125" style="3" customWidth="1"/>
    <col min="13831" max="13831" width="15.5703125" style="3" customWidth="1"/>
    <col min="13832" max="13833" width="15" style="3" customWidth="1"/>
    <col min="13834" max="13834" width="17.28515625" style="3" customWidth="1"/>
    <col min="13835" max="13835" width="14.5703125" style="3" customWidth="1"/>
    <col min="13836" max="13836" width="15.7109375" style="3" customWidth="1"/>
    <col min="13837" max="13837" width="15" style="3" customWidth="1"/>
    <col min="13838" max="13838" width="17.7109375" style="3" customWidth="1"/>
    <col min="13839" max="14080" width="11.42578125" style="3"/>
    <col min="14081" max="14083" width="27.7109375" style="3" customWidth="1"/>
    <col min="14084" max="14084" width="22.85546875" style="3" customWidth="1"/>
    <col min="14085" max="14085" width="14.85546875" style="3" bestFit="1" customWidth="1"/>
    <col min="14086" max="14086" width="16.5703125" style="3" customWidth="1"/>
    <col min="14087" max="14087" width="15.5703125" style="3" customWidth="1"/>
    <col min="14088" max="14089" width="15" style="3" customWidth="1"/>
    <col min="14090" max="14090" width="17.28515625" style="3" customWidth="1"/>
    <col min="14091" max="14091" width="14.5703125" style="3" customWidth="1"/>
    <col min="14092" max="14092" width="15.7109375" style="3" customWidth="1"/>
    <col min="14093" max="14093" width="15" style="3" customWidth="1"/>
    <col min="14094" max="14094" width="17.7109375" style="3" customWidth="1"/>
    <col min="14095" max="14336" width="11.42578125" style="3"/>
    <col min="14337" max="14339" width="27.7109375" style="3" customWidth="1"/>
    <col min="14340" max="14340" width="22.85546875" style="3" customWidth="1"/>
    <col min="14341" max="14341" width="14.85546875" style="3" bestFit="1" customWidth="1"/>
    <col min="14342" max="14342" width="16.5703125" style="3" customWidth="1"/>
    <col min="14343" max="14343" width="15.5703125" style="3" customWidth="1"/>
    <col min="14344" max="14345" width="15" style="3" customWidth="1"/>
    <col min="14346" max="14346" width="17.28515625" style="3" customWidth="1"/>
    <col min="14347" max="14347" width="14.5703125" style="3" customWidth="1"/>
    <col min="14348" max="14348" width="15.7109375" style="3" customWidth="1"/>
    <col min="14349" max="14349" width="15" style="3" customWidth="1"/>
    <col min="14350" max="14350" width="17.7109375" style="3" customWidth="1"/>
    <col min="14351" max="14592" width="11.42578125" style="3"/>
    <col min="14593" max="14595" width="27.7109375" style="3" customWidth="1"/>
    <col min="14596" max="14596" width="22.85546875" style="3" customWidth="1"/>
    <col min="14597" max="14597" width="14.85546875" style="3" bestFit="1" customWidth="1"/>
    <col min="14598" max="14598" width="16.5703125" style="3" customWidth="1"/>
    <col min="14599" max="14599" width="15.5703125" style="3" customWidth="1"/>
    <col min="14600" max="14601" width="15" style="3" customWidth="1"/>
    <col min="14602" max="14602" width="17.28515625" style="3" customWidth="1"/>
    <col min="14603" max="14603" width="14.5703125" style="3" customWidth="1"/>
    <col min="14604" max="14604" width="15.7109375" style="3" customWidth="1"/>
    <col min="14605" max="14605" width="15" style="3" customWidth="1"/>
    <col min="14606" max="14606" width="17.7109375" style="3" customWidth="1"/>
    <col min="14607" max="14848" width="11.42578125" style="3"/>
    <col min="14849" max="14851" width="27.7109375" style="3" customWidth="1"/>
    <col min="14852" max="14852" width="22.85546875" style="3" customWidth="1"/>
    <col min="14853" max="14853" width="14.85546875" style="3" bestFit="1" customWidth="1"/>
    <col min="14854" max="14854" width="16.5703125" style="3" customWidth="1"/>
    <col min="14855" max="14855" width="15.5703125" style="3" customWidth="1"/>
    <col min="14856" max="14857" width="15" style="3" customWidth="1"/>
    <col min="14858" max="14858" width="17.28515625" style="3" customWidth="1"/>
    <col min="14859" max="14859" width="14.5703125" style="3" customWidth="1"/>
    <col min="14860" max="14860" width="15.7109375" style="3" customWidth="1"/>
    <col min="14861" max="14861" width="15" style="3" customWidth="1"/>
    <col min="14862" max="14862" width="17.7109375" style="3" customWidth="1"/>
    <col min="14863" max="15104" width="11.42578125" style="3"/>
    <col min="15105" max="15107" width="27.7109375" style="3" customWidth="1"/>
    <col min="15108" max="15108" width="22.85546875" style="3" customWidth="1"/>
    <col min="15109" max="15109" width="14.85546875" style="3" bestFit="1" customWidth="1"/>
    <col min="15110" max="15110" width="16.5703125" style="3" customWidth="1"/>
    <col min="15111" max="15111" width="15.5703125" style="3" customWidth="1"/>
    <col min="15112" max="15113" width="15" style="3" customWidth="1"/>
    <col min="15114" max="15114" width="17.28515625" style="3" customWidth="1"/>
    <col min="15115" max="15115" width="14.5703125" style="3" customWidth="1"/>
    <col min="15116" max="15116" width="15.7109375" style="3" customWidth="1"/>
    <col min="15117" max="15117" width="15" style="3" customWidth="1"/>
    <col min="15118" max="15118" width="17.7109375" style="3" customWidth="1"/>
    <col min="15119" max="15360" width="11.42578125" style="3"/>
    <col min="15361" max="15363" width="27.7109375" style="3" customWidth="1"/>
    <col min="15364" max="15364" width="22.85546875" style="3" customWidth="1"/>
    <col min="15365" max="15365" width="14.85546875" style="3" bestFit="1" customWidth="1"/>
    <col min="15366" max="15366" width="16.5703125" style="3" customWidth="1"/>
    <col min="15367" max="15367" width="15.5703125" style="3" customWidth="1"/>
    <col min="15368" max="15369" width="15" style="3" customWidth="1"/>
    <col min="15370" max="15370" width="17.28515625" style="3" customWidth="1"/>
    <col min="15371" max="15371" width="14.5703125" style="3" customWidth="1"/>
    <col min="15372" max="15372" width="15.7109375" style="3" customWidth="1"/>
    <col min="15373" max="15373" width="15" style="3" customWidth="1"/>
    <col min="15374" max="15374" width="17.7109375" style="3" customWidth="1"/>
    <col min="15375" max="15616" width="11.42578125" style="3"/>
    <col min="15617" max="15619" width="27.7109375" style="3" customWidth="1"/>
    <col min="15620" max="15620" width="22.85546875" style="3" customWidth="1"/>
    <col min="15621" max="15621" width="14.85546875" style="3" bestFit="1" customWidth="1"/>
    <col min="15622" max="15622" width="16.5703125" style="3" customWidth="1"/>
    <col min="15623" max="15623" width="15.5703125" style="3" customWidth="1"/>
    <col min="15624" max="15625" width="15" style="3" customWidth="1"/>
    <col min="15626" max="15626" width="17.28515625" style="3" customWidth="1"/>
    <col min="15627" max="15627" width="14.5703125" style="3" customWidth="1"/>
    <col min="15628" max="15628" width="15.7109375" style="3" customWidth="1"/>
    <col min="15629" max="15629" width="15" style="3" customWidth="1"/>
    <col min="15630" max="15630" width="17.7109375" style="3" customWidth="1"/>
    <col min="15631" max="15872" width="11.42578125" style="3"/>
    <col min="15873" max="15875" width="27.7109375" style="3" customWidth="1"/>
    <col min="15876" max="15876" width="22.85546875" style="3" customWidth="1"/>
    <col min="15877" max="15877" width="14.85546875" style="3" bestFit="1" customWidth="1"/>
    <col min="15878" max="15878" width="16.5703125" style="3" customWidth="1"/>
    <col min="15879" max="15879" width="15.5703125" style="3" customWidth="1"/>
    <col min="15880" max="15881" width="15" style="3" customWidth="1"/>
    <col min="15882" max="15882" width="17.28515625" style="3" customWidth="1"/>
    <col min="15883" max="15883" width="14.5703125" style="3" customWidth="1"/>
    <col min="15884" max="15884" width="15.7109375" style="3" customWidth="1"/>
    <col min="15885" max="15885" width="15" style="3" customWidth="1"/>
    <col min="15886" max="15886" width="17.7109375" style="3" customWidth="1"/>
    <col min="15887" max="16128" width="11.42578125" style="3"/>
    <col min="16129" max="16131" width="27.7109375" style="3" customWidth="1"/>
    <col min="16132" max="16132" width="22.85546875" style="3" customWidth="1"/>
    <col min="16133" max="16133" width="14.85546875" style="3" bestFit="1" customWidth="1"/>
    <col min="16134" max="16134" width="16.5703125" style="3" customWidth="1"/>
    <col min="16135" max="16135" width="15.5703125" style="3" customWidth="1"/>
    <col min="16136" max="16137" width="15" style="3" customWidth="1"/>
    <col min="16138" max="16138" width="17.28515625" style="3" customWidth="1"/>
    <col min="16139" max="16139" width="14.5703125" style="3" customWidth="1"/>
    <col min="16140" max="16140" width="15.7109375" style="3" customWidth="1"/>
    <col min="16141" max="16141" width="15" style="3" customWidth="1"/>
    <col min="16142" max="16142" width="17.7109375" style="3" customWidth="1"/>
    <col min="16143" max="16384" width="11.42578125" style="3"/>
  </cols>
  <sheetData>
    <row r="1" spans="1:14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">
      <c r="A2" s="145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x14ac:dyDescent="0.2">
      <c r="A3" s="145" t="s">
        <v>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x14ac:dyDescent="0.2">
      <c r="A4" s="145" t="s">
        <v>27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x14ac:dyDescent="0.2">
      <c r="A5" s="147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1:14" x14ac:dyDescent="0.2">
      <c r="A6" s="145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1:14" ht="13.5" thickBot="1" x14ac:dyDescent="0.25">
      <c r="A7" s="4" t="s">
        <v>3</v>
      </c>
      <c r="B7" s="5"/>
      <c r="C7" s="5"/>
      <c r="D7" s="5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s="8" customFormat="1" ht="12" customHeight="1" x14ac:dyDescent="0.2">
      <c r="A8" s="52" t="s">
        <v>4</v>
      </c>
      <c r="B8" s="7"/>
      <c r="C8" s="7"/>
      <c r="D8" s="139" t="s">
        <v>5</v>
      </c>
      <c r="E8" s="140"/>
      <c r="F8" s="140"/>
      <c r="G8" s="140"/>
      <c r="H8" s="140"/>
      <c r="I8" s="140"/>
      <c r="J8" s="140"/>
      <c r="K8" s="140"/>
      <c r="L8" s="140"/>
      <c r="M8" s="140"/>
      <c r="N8" s="141"/>
    </row>
    <row r="9" spans="1:14" s="8" customFormat="1" x14ac:dyDescent="0.2">
      <c r="A9" s="53"/>
      <c r="B9" s="9"/>
      <c r="C9" s="9"/>
      <c r="D9" s="142"/>
      <c r="E9" s="143"/>
      <c r="F9" s="143"/>
      <c r="G9" s="143"/>
      <c r="H9" s="143"/>
      <c r="I9" s="143"/>
      <c r="J9" s="143"/>
      <c r="K9" s="143"/>
      <c r="L9" s="143"/>
      <c r="M9" s="143"/>
      <c r="N9" s="144"/>
    </row>
    <row r="10" spans="1:14" s="8" customFormat="1" x14ac:dyDescent="0.2">
      <c r="A10" s="54"/>
      <c r="B10" s="10" t="s">
        <v>6</v>
      </c>
      <c r="C10" s="10" t="s">
        <v>7</v>
      </c>
      <c r="D10" s="10" t="s">
        <v>8</v>
      </c>
      <c r="E10" s="11" t="s">
        <v>9</v>
      </c>
      <c r="F10" s="11" t="s">
        <v>10</v>
      </c>
      <c r="G10" s="10" t="s">
        <v>11</v>
      </c>
      <c r="H10" s="10" t="s">
        <v>12</v>
      </c>
      <c r="I10" s="10" t="s">
        <v>13</v>
      </c>
      <c r="J10" s="10" t="s">
        <v>14</v>
      </c>
      <c r="K10" s="11" t="s">
        <v>15</v>
      </c>
      <c r="L10" s="10" t="s">
        <v>16</v>
      </c>
      <c r="M10" s="10" t="s">
        <v>17</v>
      </c>
      <c r="N10" s="12" t="s">
        <v>18</v>
      </c>
    </row>
    <row r="11" spans="1:14" x14ac:dyDescent="0.2">
      <c r="A11" s="13" t="s">
        <v>19</v>
      </c>
      <c r="B11" s="14">
        <f>+'[7]GASTOS PERSONAL'!M13</f>
        <v>214141830</v>
      </c>
      <c r="C11" s="14">
        <f>+'[7]GASTOS PERSONAL'!N13</f>
        <v>241000000</v>
      </c>
      <c r="D11" s="14">
        <f>'[7]GASTOS PERSONAL'!$O$13</f>
        <v>263000000</v>
      </c>
      <c r="E11" s="14">
        <f>'[7]GASTOS PERSONAL'!$P$13</f>
        <v>229000000</v>
      </c>
      <c r="F11" s="14">
        <f>'[7]GASTOS PERSONAL'!$Q$13</f>
        <v>244000000</v>
      </c>
      <c r="G11" s="14">
        <f>'[7]GASTOS PERSONAL'!$R$13</f>
        <v>345000000</v>
      </c>
      <c r="H11" s="14">
        <f>'[7]GASTOS PERSONAL'!$S$13</f>
        <v>236000000</v>
      </c>
      <c r="I11" s="14">
        <f>'[7]GASTOS PERSONAL'!$T$13</f>
        <v>230000000</v>
      </c>
      <c r="J11" s="14">
        <f>'[7]GASTOS PERSONAL'!$U$13</f>
        <v>253000000</v>
      </c>
      <c r="K11" s="14">
        <f>'[7]GASTOS PERSONAL'!$V$13</f>
        <v>231000000</v>
      </c>
      <c r="L11" s="14">
        <f>'[7]GASTOS PERSONAL'!$W$13</f>
        <v>453000000</v>
      </c>
      <c r="M11" s="14">
        <f>'[7]GASTOS PERSONAL'!$X$13</f>
        <v>239858170</v>
      </c>
      <c r="N11" s="15">
        <f>SUM(B11:M11)</f>
        <v>3179000000</v>
      </c>
    </row>
    <row r="12" spans="1:14" x14ac:dyDescent="0.2">
      <c r="A12" s="16"/>
      <c r="B12" s="17"/>
      <c r="C12" s="17"/>
      <c r="D12" s="17"/>
      <c r="E12" s="18"/>
      <c r="F12" s="18"/>
      <c r="G12" s="17"/>
      <c r="H12" s="17"/>
      <c r="I12" s="17"/>
      <c r="J12" s="17"/>
      <c r="K12" s="18"/>
      <c r="L12" s="17"/>
      <c r="M12" s="17"/>
      <c r="N12" s="15"/>
    </row>
    <row r="13" spans="1:14" ht="11.25" customHeight="1" x14ac:dyDescent="0.2">
      <c r="A13" s="19" t="s">
        <v>20</v>
      </c>
      <c r="B13" s="14">
        <f>+'[7]GASTOS GENERALES'!M88</f>
        <v>0</v>
      </c>
      <c r="C13" s="14">
        <f>+'[7]GASTOS GENERALES'!N88</f>
        <v>60006530</v>
      </c>
      <c r="D13" s="14">
        <f>'[7]GASTOS GENERALES'!$O$88</f>
        <v>19403006</v>
      </c>
      <c r="E13" s="14">
        <f>'[7]GASTOS GENERALES'!$P$88</f>
        <v>31035075</v>
      </c>
      <c r="F13" s="14">
        <f>'[7]GASTOS GENERALES'!$Q$88</f>
        <v>34935075</v>
      </c>
      <c r="G13" s="14">
        <f>'[7]GASTOS GENERALES'!$R$88</f>
        <v>34695075</v>
      </c>
      <c r="H13" s="14">
        <f>'[7]GASTOS GENERALES'!$S$88</f>
        <v>19212289</v>
      </c>
      <c r="I13" s="14">
        <f>'[7]GASTOS GENERALES'!$T$88</f>
        <v>23752290</v>
      </c>
      <c r="J13" s="14">
        <f>'[7]GASTOS GENERALES'!$U$88</f>
        <v>26712291</v>
      </c>
      <c r="K13" s="14">
        <f>'[7]GASTOS GENERALES'!$V$88</f>
        <v>20822291</v>
      </c>
      <c r="L13" s="14">
        <f>'[7]GASTOS GENERALES'!$W$88</f>
        <v>28272292</v>
      </c>
      <c r="M13" s="14">
        <f>'[7]GASTOS GENERALES'!$X$88</f>
        <v>20227596</v>
      </c>
      <c r="N13" s="15">
        <f>SUM(B13:M13)</f>
        <v>319073810</v>
      </c>
    </row>
    <row r="14" spans="1:14" ht="11.25" customHeight="1" x14ac:dyDescent="0.2">
      <c r="A14" s="19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</row>
    <row r="15" spans="1:14" ht="11.25" customHeight="1" x14ac:dyDescent="0.2">
      <c r="A15" s="20" t="s">
        <v>21</v>
      </c>
      <c r="B15" s="21">
        <f>SUM(B11:B14)</f>
        <v>214141830</v>
      </c>
      <c r="C15" s="21">
        <f>SUM(C11:C14)</f>
        <v>301006530</v>
      </c>
      <c r="D15" s="21">
        <f>SUM(D11:D14)</f>
        <v>282403006</v>
      </c>
      <c r="E15" s="21">
        <f t="shared" ref="E15:M15" si="0">SUM(E11:E14)</f>
        <v>260035075</v>
      </c>
      <c r="F15" s="21">
        <f t="shared" si="0"/>
        <v>278935075</v>
      </c>
      <c r="G15" s="21">
        <f t="shared" si="0"/>
        <v>379695075</v>
      </c>
      <c r="H15" s="21">
        <f t="shared" si="0"/>
        <v>255212289</v>
      </c>
      <c r="I15" s="21">
        <f t="shared" si="0"/>
        <v>253752290</v>
      </c>
      <c r="J15" s="21">
        <f t="shared" si="0"/>
        <v>279712291</v>
      </c>
      <c r="K15" s="21">
        <f t="shared" si="0"/>
        <v>251822291</v>
      </c>
      <c r="L15" s="21">
        <f t="shared" si="0"/>
        <v>481272292</v>
      </c>
      <c r="M15" s="21">
        <f t="shared" si="0"/>
        <v>260085766</v>
      </c>
      <c r="N15" s="22">
        <f>SUM(N11:N13)</f>
        <v>3498073810</v>
      </c>
    </row>
    <row r="16" spans="1:14" ht="11.25" customHeight="1" x14ac:dyDescent="0.2">
      <c r="A16" s="19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</row>
    <row r="17" spans="1:14" ht="11.25" customHeight="1" x14ac:dyDescent="0.2">
      <c r="A17" s="19" t="s">
        <v>22</v>
      </c>
      <c r="B17" s="14">
        <f>+[7]RESTAURACION!M20</f>
        <v>3740000.0000000005</v>
      </c>
      <c r="C17" s="14">
        <f>+[7]RESTAURACION!N20</f>
        <v>5100000</v>
      </c>
      <c r="D17" s="14">
        <f>+[7]RESTAURACION!O20</f>
        <v>8500000</v>
      </c>
      <c r="E17" s="14">
        <f>+[7]RESTAURACION!P20</f>
        <v>11100000</v>
      </c>
      <c r="F17" s="14">
        <f>+[7]RESTAURACION!Q20</f>
        <v>5100000</v>
      </c>
      <c r="G17" s="14">
        <f>+[7]RESTAURACION!R20</f>
        <v>11150000</v>
      </c>
      <c r="H17" s="14">
        <f>+[7]RESTAURACION!S20</f>
        <v>1360000.01</v>
      </c>
      <c r="I17" s="14">
        <f>+[7]RESTAURACION!T20</f>
        <v>1000000</v>
      </c>
      <c r="J17" s="14">
        <f>+[7]RESTAURACION!U20</f>
        <v>0</v>
      </c>
      <c r="K17" s="14">
        <f>+[7]RESTAURACION!V20</f>
        <v>1000000</v>
      </c>
      <c r="L17" s="14">
        <f>+[7]RESTAURACION!W20</f>
        <v>0</v>
      </c>
      <c r="M17" s="14">
        <f>+[7]RESTAURACION!X20</f>
        <v>0</v>
      </c>
      <c r="N17" s="15">
        <f>SUM(B17:M17)</f>
        <v>48050000.009999998</v>
      </c>
    </row>
    <row r="18" spans="1:14" x14ac:dyDescent="0.2">
      <c r="A18" s="19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15"/>
    </row>
    <row r="19" spans="1:14" ht="11.25" customHeight="1" x14ac:dyDescent="0.2">
      <c r="A19" s="19" t="s">
        <v>23</v>
      </c>
      <c r="B19" s="14">
        <f>+[7]ADMINISTRACION!M413</f>
        <v>120932388.66666664</v>
      </c>
      <c r="C19" s="14">
        <f>+[7]ADMINISTRACION!N413</f>
        <v>185931000</v>
      </c>
      <c r="D19" s="14">
        <f>+[7]ADMINISTRACION!O413</f>
        <v>320081864</v>
      </c>
      <c r="E19" s="14">
        <f>+[7]ADMINISTRACION!P413</f>
        <v>358650983</v>
      </c>
      <c r="F19" s="14">
        <f>+[7]ADMINISTRACION!Q413</f>
        <v>434241842</v>
      </c>
      <c r="G19" s="14">
        <f>+[7]ADMINISTRACION!R413</f>
        <v>350813885</v>
      </c>
      <c r="H19" s="14">
        <f>+[7]ADMINISTRACION!S413</f>
        <v>357779031</v>
      </c>
      <c r="I19" s="14">
        <f>+[7]ADMINISTRACION!T413</f>
        <v>307125551</v>
      </c>
      <c r="J19" s="14">
        <f>+[7]ADMINISTRACION!U413</f>
        <v>344932547</v>
      </c>
      <c r="K19" s="14">
        <f>+[7]ADMINISTRACION!V413</f>
        <v>277474689.6500001</v>
      </c>
      <c r="L19" s="14">
        <f>+[7]ADMINISTRACION!W413</f>
        <v>229504016.98000008</v>
      </c>
      <c r="M19" s="14">
        <f>+[7]ADMINISTRACION!X413</f>
        <v>112748590</v>
      </c>
      <c r="N19" s="15">
        <f>SUM(B19:M19)</f>
        <v>3400216388.2966666</v>
      </c>
    </row>
    <row r="20" spans="1:14" ht="11.25" customHeight="1" x14ac:dyDescent="0.2">
      <c r="A20" s="19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</row>
    <row r="21" spans="1:14" ht="11.25" customHeight="1" x14ac:dyDescent="0.2">
      <c r="A21" s="20" t="s">
        <v>24</v>
      </c>
      <c r="B21" s="21">
        <f>SUM(B17:B20)</f>
        <v>124672388.66666664</v>
      </c>
      <c r="C21" s="21">
        <f>SUM(C17:C20)</f>
        <v>191031000</v>
      </c>
      <c r="D21" s="21">
        <f t="shared" ref="D21:M21" si="1">SUM(D17:D20)</f>
        <v>328581864</v>
      </c>
      <c r="E21" s="21">
        <f t="shared" si="1"/>
        <v>369750983</v>
      </c>
      <c r="F21" s="21">
        <f t="shared" si="1"/>
        <v>439341842</v>
      </c>
      <c r="G21" s="21">
        <f t="shared" si="1"/>
        <v>361963885</v>
      </c>
      <c r="H21" s="21">
        <f t="shared" si="1"/>
        <v>359139031.00999999</v>
      </c>
      <c r="I21" s="21">
        <f t="shared" si="1"/>
        <v>308125551</v>
      </c>
      <c r="J21" s="21">
        <f t="shared" si="1"/>
        <v>344932547</v>
      </c>
      <c r="K21" s="21">
        <f t="shared" si="1"/>
        <v>278474689.6500001</v>
      </c>
      <c r="L21" s="21">
        <f t="shared" si="1"/>
        <v>229504016.98000008</v>
      </c>
      <c r="M21" s="21">
        <f t="shared" si="1"/>
        <v>112748590</v>
      </c>
      <c r="N21" s="22">
        <f>SUM(N16:N19)</f>
        <v>3448266388.3066669</v>
      </c>
    </row>
    <row r="22" spans="1:14" x14ac:dyDescent="0.2">
      <c r="A22" s="19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/>
    </row>
    <row r="23" spans="1:14" ht="11.25" customHeight="1" x14ac:dyDescent="0.2">
      <c r="A23" s="20" t="s">
        <v>25</v>
      </c>
      <c r="B23" s="21">
        <f>+[7]FONAM!M147</f>
        <v>0</v>
      </c>
      <c r="C23" s="21">
        <f>+[7]FONAM!N147</f>
        <v>0</v>
      </c>
      <c r="D23" s="21">
        <f>[7]FONAM!$O$147</f>
        <v>0</v>
      </c>
      <c r="E23" s="21">
        <f>[7]FONAM!$P$147</f>
        <v>0</v>
      </c>
      <c r="F23" s="21">
        <f>[7]FONAM!$Q$147</f>
        <v>0</v>
      </c>
      <c r="G23" s="21">
        <f>[7]FONAM!$R$147</f>
        <v>0</v>
      </c>
      <c r="H23" s="21">
        <f>[7]FONAM!$S$147</f>
        <v>0</v>
      </c>
      <c r="I23" s="21">
        <f>[7]FONAM!$T$147</f>
        <v>0</v>
      </c>
      <c r="J23" s="21">
        <f>[7]FONAM!$U$147</f>
        <v>0</v>
      </c>
      <c r="K23" s="21">
        <f>[7]FONAM!$V$147</f>
        <v>0</v>
      </c>
      <c r="L23" s="21">
        <f>[7]FONAM!$W$147</f>
        <v>0</v>
      </c>
      <c r="M23" s="21">
        <f>[7]FONAM!$X$147</f>
        <v>0</v>
      </c>
      <c r="N23" s="22">
        <f>SUM(D23:M23)</f>
        <v>0</v>
      </c>
    </row>
    <row r="24" spans="1:14" s="30" customFormat="1" ht="13.5" thickBot="1" x14ac:dyDescent="0.25">
      <c r="A24" s="26"/>
      <c r="B24" s="27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9"/>
    </row>
    <row r="26" spans="1:14" x14ac:dyDescent="0.2">
      <c r="E26" s="32"/>
    </row>
    <row r="27" spans="1:14" x14ac:dyDescent="0.2">
      <c r="E27" s="32"/>
    </row>
  </sheetData>
  <mergeCells count="6">
    <mergeCell ref="D8:N9"/>
    <mergeCell ref="A2:N2"/>
    <mergeCell ref="A3:N3"/>
    <mergeCell ref="A4:N4"/>
    <mergeCell ref="A5:N5"/>
    <mergeCell ref="A6:N6"/>
  </mergeCells>
  <pageMargins left="0.75" right="0.75" top="1" bottom="1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workbookViewId="0">
      <selection activeCell="E15" sqref="E15"/>
    </sheetView>
  </sheetViews>
  <sheetFormatPr baseColWidth="10" defaultRowHeight="12.75" x14ac:dyDescent="0.2"/>
  <cols>
    <col min="1" max="1" width="22.42578125" style="3" customWidth="1"/>
    <col min="2" max="2" width="17" style="3" customWidth="1"/>
    <col min="3" max="3" width="19.7109375" style="3" customWidth="1"/>
    <col min="4" max="4" width="19.42578125" style="3" customWidth="1"/>
    <col min="5" max="5" width="17.7109375" style="3" customWidth="1"/>
    <col min="6" max="6" width="16.5703125" style="3" customWidth="1"/>
    <col min="7" max="7" width="15.5703125" style="3" customWidth="1"/>
    <col min="8" max="8" width="17.140625" style="3" customWidth="1"/>
    <col min="9" max="9" width="17.42578125" style="3" customWidth="1"/>
    <col min="10" max="10" width="17.28515625" style="3" customWidth="1"/>
    <col min="11" max="11" width="17.42578125" style="3" customWidth="1"/>
    <col min="12" max="12" width="15.7109375" style="3" customWidth="1"/>
    <col min="13" max="13" width="17.42578125" style="3" customWidth="1"/>
    <col min="14" max="14" width="17.7109375" style="3" customWidth="1"/>
    <col min="15" max="16384" width="11.42578125" style="3"/>
  </cols>
  <sheetData>
    <row r="1" spans="1:14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">
      <c r="A2" s="145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x14ac:dyDescent="0.2">
      <c r="A3" s="145" t="s">
        <v>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x14ac:dyDescent="0.2">
      <c r="A4" s="145" t="s">
        <v>2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x14ac:dyDescent="0.2">
      <c r="A5" s="147" t="s">
        <v>26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1:14" x14ac:dyDescent="0.2">
      <c r="A6" s="145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1:14" ht="13.5" thickBot="1" x14ac:dyDescent="0.25">
      <c r="A7" s="4" t="s">
        <v>3</v>
      </c>
      <c r="B7" s="5"/>
      <c r="C7" s="5"/>
      <c r="D7" s="5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s="8" customFormat="1" ht="4.5" customHeight="1" x14ac:dyDescent="0.2">
      <c r="A8" s="136" t="s">
        <v>4</v>
      </c>
      <c r="B8" s="7"/>
      <c r="C8" s="7"/>
      <c r="D8" s="139" t="s">
        <v>5</v>
      </c>
      <c r="E8" s="140"/>
      <c r="F8" s="140"/>
      <c r="G8" s="140"/>
      <c r="H8" s="140"/>
      <c r="I8" s="140"/>
      <c r="J8" s="140"/>
      <c r="K8" s="140"/>
      <c r="L8" s="140"/>
      <c r="M8" s="140"/>
      <c r="N8" s="141"/>
    </row>
    <row r="9" spans="1:14" s="8" customFormat="1" x14ac:dyDescent="0.2">
      <c r="A9" s="137"/>
      <c r="B9" s="9"/>
      <c r="C9" s="9"/>
      <c r="D9" s="142"/>
      <c r="E9" s="143"/>
      <c r="F9" s="143"/>
      <c r="G9" s="143"/>
      <c r="H9" s="143"/>
      <c r="I9" s="143"/>
      <c r="J9" s="143"/>
      <c r="K9" s="143"/>
      <c r="L9" s="143"/>
      <c r="M9" s="143"/>
      <c r="N9" s="144"/>
    </row>
    <row r="10" spans="1:14" s="8" customFormat="1" x14ac:dyDescent="0.2">
      <c r="A10" s="138"/>
      <c r="B10" s="10" t="s">
        <v>6</v>
      </c>
      <c r="C10" s="10" t="s">
        <v>7</v>
      </c>
      <c r="D10" s="10" t="s">
        <v>8</v>
      </c>
      <c r="E10" s="11" t="s">
        <v>9</v>
      </c>
      <c r="F10" s="11" t="s">
        <v>10</v>
      </c>
      <c r="G10" s="10" t="s">
        <v>11</v>
      </c>
      <c r="H10" s="10" t="s">
        <v>12</v>
      </c>
      <c r="I10" s="10" t="s">
        <v>13</v>
      </c>
      <c r="J10" s="10" t="s">
        <v>14</v>
      </c>
      <c r="K10" s="11" t="s">
        <v>15</v>
      </c>
      <c r="L10" s="10" t="s">
        <v>16</v>
      </c>
      <c r="M10" s="10" t="s">
        <v>17</v>
      </c>
      <c r="N10" s="12" t="s">
        <v>18</v>
      </c>
    </row>
    <row r="11" spans="1:14" x14ac:dyDescent="0.2">
      <c r="A11" s="13" t="s">
        <v>19</v>
      </c>
      <c r="B11" s="14">
        <f>+'CONSOLIDADO DTOR'!B11+'CONSOLIDADO DTPA'!B11+'CONSOLIDADO DTAO'!B11+'CONSOLIDADO DTCA'!B11+'CONSOLIDADO DTAM'!B11+'CONSOLIDADO DTAN'!B11+'CONSOLIDADO CENTRAL'!B11</f>
        <v>1790097811.0666666</v>
      </c>
      <c r="C11" s="14">
        <f>+'CONSOLIDADO DTOR'!C11+'CONSOLIDADO DTPA'!C11+'CONSOLIDADO DTAO'!C11+'CONSOLIDADO DTCA'!C11+'CONSOLIDADO DTAM'!C11+'CONSOLIDADO DTAN'!C11+'CONSOLIDADO CENTRAL'!C11</f>
        <v>1687445765.4666667</v>
      </c>
      <c r="D11" s="14">
        <f>+'CONSOLIDADO DTOR'!D11+'CONSOLIDADO DTPA'!D11+'CONSOLIDADO DTAO'!D11+'CONSOLIDADO DTCA'!D11+'CONSOLIDADO DTAM'!D11+'CONSOLIDADO DTAN'!D11+'CONSOLIDADO CENTRAL'!D11</f>
        <v>1882722567.4000001</v>
      </c>
      <c r="E11" s="14">
        <f>+'CONSOLIDADO DTOR'!E11+'CONSOLIDADO DTPA'!E11+'CONSOLIDADO DTAO'!E11+'CONSOLIDADO DTCA'!E11+'CONSOLIDADO DTAM'!E11+'CONSOLIDADO DTAN'!E11+'CONSOLIDADO CENTRAL'!E11</f>
        <v>1818743428</v>
      </c>
      <c r="F11" s="14">
        <f>+'CONSOLIDADO DTOR'!F11+'CONSOLIDADO DTPA'!F11+'CONSOLIDADO DTAO'!F11+'CONSOLIDADO DTCA'!F11+'CONSOLIDADO DTAM'!F11+'CONSOLIDADO DTAN'!F11+'CONSOLIDADO CENTRAL'!F11</f>
        <v>1996836131.4000001</v>
      </c>
      <c r="G11" s="14">
        <f>+'CONSOLIDADO DTOR'!G11+'CONSOLIDADO DTPA'!G11+'CONSOLIDADO DTAO'!G11+'CONSOLIDADO DTCA'!G11+'CONSOLIDADO DTAM'!G11+'CONSOLIDADO DTAN'!G11+'CONSOLIDADO CENTRAL'!G11</f>
        <v>2784077406.166667</v>
      </c>
      <c r="H11" s="14">
        <f>+'CONSOLIDADO DTOR'!H11+'CONSOLIDADO DTPA'!H11+'CONSOLIDADO DTAO'!H11+'CONSOLIDADO DTCA'!H11+'CONSOLIDADO DTAM'!H11+'CONSOLIDADO DTAN'!H11+'CONSOLIDADO CENTRAL'!H11</f>
        <v>1907221533.2888889</v>
      </c>
      <c r="I11" s="14">
        <f>+'CONSOLIDADO DTOR'!I11+'CONSOLIDADO DTPA'!I11+'CONSOLIDADO DTAO'!I11+'CONSOLIDADO DTCA'!I11+'CONSOLIDADO DTAM'!I11+'CONSOLIDADO DTAN'!I11+'CONSOLIDADO CENTRAL'!I11</f>
        <v>1869096968</v>
      </c>
      <c r="J11" s="14">
        <f>+'CONSOLIDADO DTOR'!J11+'CONSOLIDADO DTPA'!J11+'CONSOLIDADO DTAO'!J11+'CONSOLIDADO DTCA'!J11+'CONSOLIDADO DTAM'!J11+'CONSOLIDADO DTAN'!J11+'CONSOLIDADO CENTRAL'!J11</f>
        <v>1857450665.5666666</v>
      </c>
      <c r="K11" s="14">
        <f>+'CONSOLIDADO DTOR'!K11+'CONSOLIDADO DTPA'!K11+'CONSOLIDADO DTAO'!K11+'CONSOLIDADO DTCA'!K11+'CONSOLIDADO DTAM'!K11+'CONSOLIDADO DTAN'!K11+'CONSOLIDADO CENTRAL'!K11</f>
        <v>1814784869.4666667</v>
      </c>
      <c r="L11" s="14">
        <f>+'CONSOLIDADO DTOR'!L11+'CONSOLIDADO DTPA'!L11+'CONSOLIDADO DTAO'!L11+'CONSOLIDADO DTCA'!L11+'CONSOLIDADO DTAM'!L11+'CONSOLIDADO DTAN'!L11+'CONSOLIDADO CENTRAL'!L11</f>
        <v>3230457868.4000001</v>
      </c>
      <c r="M11" s="14">
        <f>+'CONSOLIDADO DTOR'!M11+'CONSOLIDADO DTPA'!M11+'CONSOLIDADO DTAO'!M11+'CONSOLIDADO DTCA'!M11+'CONSOLIDADO DTAM'!M11+'CONSOLIDADO DTAN'!M11+'CONSOLIDADO CENTRAL'!M11</f>
        <v>2165416354.5083332</v>
      </c>
      <c r="N11" s="15">
        <f>SUM(B11:M11)</f>
        <v>24804351368.73056</v>
      </c>
    </row>
    <row r="12" spans="1:14" x14ac:dyDescent="0.2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5"/>
    </row>
    <row r="13" spans="1:14" ht="11.25" customHeight="1" x14ac:dyDescent="0.2">
      <c r="A13" s="19" t="s">
        <v>20</v>
      </c>
      <c r="B13" s="14">
        <f>+'CONSOLIDADO DTOR'!B13+'CONSOLIDADO DTPA'!B13+'CONSOLIDADO DTAO'!B13+'CONSOLIDADO DTCA'!B13+'CONSOLIDADO DTAM'!B13+'CONSOLIDADO DTAN'!B13+'CONSOLIDADO CENTRAL'!B13</f>
        <v>57331307</v>
      </c>
      <c r="C13" s="14">
        <f>+'CONSOLIDADO DTOR'!C13+'CONSOLIDADO DTPA'!C13+'CONSOLIDADO DTAO'!C13+'CONSOLIDADO DTCA'!C13+'CONSOLIDADO DTAM'!C13+'CONSOLIDADO DTAN'!C13+'CONSOLIDADO CENTRAL'!C13</f>
        <v>363226093.91484845</v>
      </c>
      <c r="D13" s="14">
        <f>+'CONSOLIDADO DTOR'!D13+'CONSOLIDADO DTPA'!D13+'CONSOLIDADO DTAO'!D13+'CONSOLIDADO DTCA'!D13+'CONSOLIDADO DTAM'!D13+'CONSOLIDADO DTAN'!D13+'CONSOLIDADO CENTRAL'!D13</f>
        <v>619187105.25818181</v>
      </c>
      <c r="E13" s="14">
        <f>+'CONSOLIDADO DTOR'!E13+'CONSOLIDADO DTPA'!E13+'CONSOLIDADO DTAO'!E13+'CONSOLIDADO DTCA'!E13+'CONSOLIDADO DTAM'!E13+'CONSOLIDADO DTAN'!E13+'CONSOLIDADO CENTRAL'!E13</f>
        <v>1294247584.4148486</v>
      </c>
      <c r="F13" s="14">
        <f>+'CONSOLIDADO DTOR'!F13+'CONSOLIDADO DTPA'!F13+'CONSOLIDADO DTAO'!F13+'CONSOLIDADO DTCA'!F13+'CONSOLIDADO DTAM'!F13+'CONSOLIDADO DTAN'!F13+'CONSOLIDADO CENTRAL'!F13</f>
        <v>1165643605.5928078</v>
      </c>
      <c r="G13" s="14">
        <f>+'CONSOLIDADO DTOR'!G13+'CONSOLIDADO DTPA'!G13+'CONSOLIDADO DTAO'!G13+'CONSOLIDADO DTCA'!G13+'CONSOLIDADO DTAM'!G13+'CONSOLIDADO DTAN'!G13+'CONSOLIDADO CENTRAL'!G13</f>
        <v>1539689710.4928076</v>
      </c>
      <c r="H13" s="14">
        <f>+'CONSOLIDADO DTOR'!H13+'CONSOLIDADO DTPA'!H13+'CONSOLIDADO DTAO'!H13+'CONSOLIDADO DTCA'!H13+'CONSOLIDADO DTAM'!H13+'CONSOLIDADO DTAN'!H13+'CONSOLIDADO CENTRAL'!H13</f>
        <v>672886840.97280765</v>
      </c>
      <c r="I13" s="14">
        <f>+'CONSOLIDADO DTOR'!I13+'CONSOLIDADO DTPA'!I13+'CONSOLIDADO DTAO'!I13+'CONSOLIDADO DTCA'!I13+'CONSOLIDADO DTAM'!I13+'CONSOLIDADO DTAN'!I13+'CONSOLIDADO CENTRAL'!I13</f>
        <v>680175807.49280775</v>
      </c>
      <c r="J13" s="14">
        <f>+'CONSOLIDADO DTOR'!J13+'CONSOLIDADO DTPA'!J13+'CONSOLIDADO DTAO'!J13+'CONSOLIDADO DTCA'!J13+'CONSOLIDADO DTAM'!J13+'CONSOLIDADO DTAN'!J13+'CONSOLIDADO CENTRAL'!J13</f>
        <v>461416491.49280763</v>
      </c>
      <c r="K13" s="14">
        <f>+'CONSOLIDADO DTOR'!K13+'CONSOLIDADO DTPA'!K13+'CONSOLIDADO DTAO'!K13+'CONSOLIDADO DTCA'!K13+'CONSOLIDADO DTAM'!K13+'CONSOLIDADO DTAN'!K13+'CONSOLIDADO CENTRAL'!K13</f>
        <v>424385384.826141</v>
      </c>
      <c r="L13" s="14">
        <f>+'CONSOLIDADO DTOR'!L13+'CONSOLIDADO DTPA'!L13+'CONSOLIDADO DTAO'!L13+'CONSOLIDADO DTCA'!L13+'CONSOLIDADO DTAM'!L13+'CONSOLIDADO DTAN'!L13+'CONSOLIDADO CENTRAL'!L13</f>
        <v>377180736.31280768</v>
      </c>
      <c r="M13" s="14">
        <f>+'CONSOLIDADO DTOR'!M13+'CONSOLIDADO DTPA'!M13+'CONSOLIDADO DTAO'!M13+'CONSOLIDADO DTCA'!M13+'CONSOLIDADO DTAM'!M13+'CONSOLIDADO DTAN'!M13+'CONSOLIDADO CENTRAL'!M13</f>
        <v>289689615.23666668</v>
      </c>
      <c r="N13" s="15">
        <f>SUM(B13:M13)</f>
        <v>7945060283.0075331</v>
      </c>
    </row>
    <row r="14" spans="1:14" ht="11.25" customHeight="1" x14ac:dyDescent="0.2">
      <c r="A14" s="19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</row>
    <row r="15" spans="1:14" ht="11.25" customHeight="1" x14ac:dyDescent="0.2">
      <c r="A15" s="20" t="s">
        <v>21</v>
      </c>
      <c r="B15" s="21">
        <f>SUM(B11:B14)</f>
        <v>1847429118.0666666</v>
      </c>
      <c r="C15" s="21">
        <f t="shared" ref="C15:M15" si="0">SUM(C11:C14)</f>
        <v>2050671859.381515</v>
      </c>
      <c r="D15" s="21">
        <f t="shared" si="0"/>
        <v>2501909672.6581821</v>
      </c>
      <c r="E15" s="21">
        <f t="shared" si="0"/>
        <v>3112991012.4148483</v>
      </c>
      <c r="F15" s="21">
        <f t="shared" si="0"/>
        <v>3162479736.9928079</v>
      </c>
      <c r="G15" s="21">
        <f t="shared" si="0"/>
        <v>4323767116.6594744</v>
      </c>
      <c r="H15" s="21">
        <f t="shared" si="0"/>
        <v>2580108374.2616968</v>
      </c>
      <c r="I15" s="21">
        <f t="shared" si="0"/>
        <v>2549272775.4928079</v>
      </c>
      <c r="J15" s="21">
        <f t="shared" si="0"/>
        <v>2318867157.059474</v>
      </c>
      <c r="K15" s="21">
        <f t="shared" si="0"/>
        <v>2239170254.2928076</v>
      </c>
      <c r="L15" s="21">
        <f t="shared" si="0"/>
        <v>3607638604.7128077</v>
      </c>
      <c r="M15" s="21">
        <f t="shared" si="0"/>
        <v>2455105969.7449999</v>
      </c>
      <c r="N15" s="22">
        <f t="shared" ref="N15" si="1">SUM(N11:N14)</f>
        <v>32749411651.738094</v>
      </c>
    </row>
    <row r="16" spans="1:14" ht="11.25" customHeight="1" x14ac:dyDescent="0.2">
      <c r="A16" s="19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</row>
    <row r="17" spans="1:14" ht="11.25" customHeight="1" x14ac:dyDescent="0.2">
      <c r="A17" s="19" t="s">
        <v>22</v>
      </c>
      <c r="B17" s="14">
        <f>+'CONSOLIDADO DTOR'!B17+'CONSOLIDADO DTPA'!B17+'CONSOLIDADO DTAO'!B17+'CONSOLIDADO DTCA'!B17+'CONSOLIDADO DTAM'!B17+'CONSOLIDADO DTAN'!B17+'CONSOLIDADO CENTRAL'!B17</f>
        <v>17982782.336666666</v>
      </c>
      <c r="C17" s="14">
        <f>+'CONSOLIDADO DTOR'!C17+'CONSOLIDADO DTPA'!C17+'CONSOLIDADO DTAO'!C17+'CONSOLIDADO DTCA'!C17+'CONSOLIDADO DTAM'!C17+'CONSOLIDADO DTAN'!C17+'CONSOLIDADO CENTRAL'!C17</f>
        <v>100935059.99666667</v>
      </c>
      <c r="D17" s="14">
        <f>+'CONSOLIDADO DTOR'!D17+'CONSOLIDADO DTPA'!D17+'CONSOLIDADO DTAO'!D17+'CONSOLIDADO DTCA'!D17+'CONSOLIDADO DTAM'!D17+'CONSOLIDADO DTAN'!D17+'CONSOLIDADO CENTRAL'!D17</f>
        <v>134619880</v>
      </c>
      <c r="E17" s="14">
        <f>+'CONSOLIDADO DTOR'!E17+'CONSOLIDADO DTPA'!E17+'CONSOLIDADO DTAO'!E17+'CONSOLIDADO DTCA'!E17+'CONSOLIDADO DTAM'!E17+'CONSOLIDADO DTAN'!E17+'CONSOLIDADO CENTRAL'!E17</f>
        <v>158480666</v>
      </c>
      <c r="F17" s="14">
        <f>+'CONSOLIDADO DTOR'!F17+'CONSOLIDADO DTPA'!F17+'CONSOLIDADO DTAO'!F17+'CONSOLIDADO DTCA'!F17+'CONSOLIDADO DTAM'!F17+'CONSOLIDADO DTAN'!F17+'CONSOLIDADO CENTRAL'!F17</f>
        <v>365104275</v>
      </c>
      <c r="G17" s="14">
        <f>+'CONSOLIDADO DTOR'!G17+'CONSOLIDADO DTPA'!G17+'CONSOLIDADO DTAO'!G17+'CONSOLIDADO DTCA'!G17+'CONSOLIDADO DTAM'!G17+'CONSOLIDADO DTAN'!G17+'CONSOLIDADO CENTRAL'!G17</f>
        <v>123305000</v>
      </c>
      <c r="H17" s="14">
        <f>+'CONSOLIDADO DTOR'!H17+'CONSOLIDADO DTPA'!H17+'CONSOLIDADO DTAO'!H17+'CONSOLIDADO DTCA'!H17+'CONSOLIDADO DTAM'!H17+'CONSOLIDADO DTAN'!H17+'CONSOLIDADO CENTRAL'!H17</f>
        <v>178457001.00999999</v>
      </c>
      <c r="I17" s="14">
        <f>+'CONSOLIDADO DTOR'!I17+'CONSOLIDADO DTPA'!I17+'CONSOLIDADO DTAO'!I17+'CONSOLIDADO DTCA'!I17+'CONSOLIDADO DTAM'!I17+'CONSOLIDADO DTAN'!I17+'CONSOLIDADO CENTRAL'!I17</f>
        <v>96195668</v>
      </c>
      <c r="J17" s="14">
        <f>+'CONSOLIDADO DTOR'!J17+'CONSOLIDADO DTPA'!J17+'CONSOLIDADO DTAO'!J17+'CONSOLIDADO DTCA'!J17+'CONSOLIDADO DTAM'!J17+'CONSOLIDADO DTAN'!J17+'CONSOLIDADO CENTRAL'!J17</f>
        <v>160433334</v>
      </c>
      <c r="K17" s="14">
        <f>+'CONSOLIDADO DTOR'!K17+'CONSOLIDADO DTPA'!K17+'CONSOLIDADO DTAO'!K17+'CONSOLIDADO DTCA'!K17+'CONSOLIDADO DTAM'!K17+'CONSOLIDADO DTAN'!K17+'CONSOLIDADO CENTRAL'!K17</f>
        <v>62052000</v>
      </c>
      <c r="L17" s="14">
        <f>+'CONSOLIDADO DTOR'!L17+'CONSOLIDADO DTPA'!L17+'CONSOLIDADO DTAO'!L17+'CONSOLIDADO DTCA'!L17+'CONSOLIDADO DTAM'!L17+'CONSOLIDADO DTAN'!L17+'CONSOLIDADO CENTRAL'!L17</f>
        <v>64507999.666666664</v>
      </c>
      <c r="M17" s="14">
        <f>+'CONSOLIDADO DTOR'!M17+'CONSOLIDADO DTPA'!M17+'CONSOLIDADO DTAO'!M17+'CONSOLIDADO DTCA'!M17+'CONSOLIDADO DTAM'!M17+'CONSOLIDADO DTAN'!M17+'CONSOLIDADO CENTRAL'!M17</f>
        <v>129245334</v>
      </c>
      <c r="N17" s="15">
        <f>SUM(B17:M17)</f>
        <v>1591319000.01</v>
      </c>
    </row>
    <row r="18" spans="1:14" x14ac:dyDescent="0.2">
      <c r="A18" s="19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15"/>
    </row>
    <row r="19" spans="1:14" ht="11.25" customHeight="1" x14ac:dyDescent="0.2">
      <c r="A19" s="19" t="s">
        <v>23</v>
      </c>
      <c r="B19" s="14">
        <f>+'CONSOLIDADO DTOR'!B19+'CONSOLIDADO DTPA'!B19+'CONSOLIDADO DTAO'!B19+'CONSOLIDADO DTCA'!B19+'CONSOLIDADO DTAM'!B19+'CONSOLIDADO DTAN'!B15+'CONSOLIDADO CENTRAL'!B19</f>
        <v>796682620.62666667</v>
      </c>
      <c r="C19" s="14">
        <f>+'CONSOLIDADO DTOR'!C19+'CONSOLIDADO DTPA'!C19+'CONSOLIDADO DTAO'!C19+'CONSOLIDADO DTCA'!C19+'CONSOLIDADO DTAM'!C19+'CONSOLIDADO DTAN'!C15+'CONSOLIDADO CENTRAL'!C19</f>
        <v>1677626721.8466668</v>
      </c>
      <c r="D19" s="14">
        <f>+'CONSOLIDADO DTOR'!D19+'CONSOLIDADO DTPA'!D19+'CONSOLIDADO DTAO'!D19+'CONSOLIDADO DTCA'!D19+'CONSOLIDADO DTAM'!D19+'CONSOLIDADO DTAN'!D15+'CONSOLIDADO CENTRAL'!D19</f>
        <v>2176841447.5066662</v>
      </c>
      <c r="E19" s="14">
        <f>+'CONSOLIDADO DTOR'!E19+'CONSOLIDADO DTPA'!E19+'CONSOLIDADO DTAO'!E19+'CONSOLIDADO DTCA'!E19+'CONSOLIDADO DTAM'!E19+'CONSOLIDADO DTAN'!E15+'CONSOLIDADO CENTRAL'!E19</f>
        <v>2513843358.2744446</v>
      </c>
      <c r="F19" s="14">
        <f>+'CONSOLIDADO DTOR'!F19+'CONSOLIDADO DTPA'!F19+'CONSOLIDADO DTAO'!F19+'CONSOLIDADO DTCA'!F19+'CONSOLIDADO DTAM'!F19+'CONSOLIDADO DTAN'!F15+'CONSOLIDADO CENTRAL'!F19</f>
        <v>2836485852.7744446</v>
      </c>
      <c r="G19" s="14">
        <f>+'CONSOLIDADO DTOR'!G19+'CONSOLIDADO DTPA'!G19+'CONSOLIDADO DTAO'!G19+'CONSOLIDADO DTCA'!G19+'CONSOLIDADO DTAM'!G19+'CONSOLIDADO DTAN'!G15+'CONSOLIDADO CENTRAL'!G19</f>
        <v>2535601573.1144443</v>
      </c>
      <c r="H19" s="14">
        <f>+'CONSOLIDADO DTOR'!H19+'CONSOLIDADO DTPA'!H19+'CONSOLIDADO DTAO'!H19+'CONSOLIDADO DTCA'!H19+'CONSOLIDADO DTAM'!H19+'CONSOLIDADO DTAN'!H15+'CONSOLIDADO CENTRAL'!H19</f>
        <v>2533972894.4444447</v>
      </c>
      <c r="I19" s="14">
        <f>+'CONSOLIDADO DTOR'!I19+'CONSOLIDADO DTPA'!I19+'CONSOLIDADO DTAO'!I19+'CONSOLIDADO DTCA'!I19+'CONSOLIDADO DTAM'!I19+'CONSOLIDADO DTAN'!I15+'CONSOLIDADO CENTRAL'!I19</f>
        <v>2252634064.1044445</v>
      </c>
      <c r="J19" s="14">
        <f>+'CONSOLIDADO DTOR'!J19+'CONSOLIDADO DTPA'!J19+'CONSOLIDADO DTAO'!J19+'CONSOLIDADO DTCA'!J19+'CONSOLIDADO DTAM'!J19+'CONSOLIDADO DTAN'!J15+'CONSOLIDADO CENTRAL'!J19</f>
        <v>2143271780.1111112</v>
      </c>
      <c r="K19" s="14">
        <f>+'CONSOLIDADO DTOR'!K19+'CONSOLIDADO DTPA'!K19+'CONSOLIDADO DTAO'!K19+'CONSOLIDADO DTCA'!K19+'CONSOLIDADO DTAM'!K19+'CONSOLIDADO DTAN'!K15+'CONSOLIDADO CENTRAL'!K19</f>
        <v>1940735009.6244445</v>
      </c>
      <c r="L19" s="14">
        <f>+'CONSOLIDADO DTOR'!L19+'CONSOLIDADO DTPA'!L19+'CONSOLIDADO DTAO'!L19+'CONSOLIDADO DTCA'!L19+'CONSOLIDADO DTAM'!L19+'CONSOLIDADO DTAN'!L15+'CONSOLIDADO CENTRAL'!L19</f>
        <v>1502794286.9244447</v>
      </c>
      <c r="M19" s="14">
        <f>+'CONSOLIDADO DTOR'!M19+'CONSOLIDADO DTPA'!M19+'CONSOLIDADO DTAO'!M19+'CONSOLIDADO DTCA'!M19+'CONSOLIDADO DTAM'!M19+'CONSOLIDADO DTAN'!M15+'CONSOLIDADO CENTRAL'!M19</f>
        <v>856353678.03111112</v>
      </c>
      <c r="N19" s="15">
        <f>SUM(B19:M19)</f>
        <v>23766843287.383335</v>
      </c>
    </row>
    <row r="20" spans="1:14" ht="11.25" customHeight="1" x14ac:dyDescent="0.2">
      <c r="A20" s="19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</row>
    <row r="21" spans="1:14" ht="11.25" customHeight="1" x14ac:dyDescent="0.2">
      <c r="A21" s="20" t="s">
        <v>24</v>
      </c>
      <c r="B21" s="21">
        <f>SUM(B17:B20)</f>
        <v>814665402.96333337</v>
      </c>
      <c r="C21" s="21">
        <f t="shared" ref="C21:M21" si="2">SUM(C17:C20)</f>
        <v>1778561781.8433335</v>
      </c>
      <c r="D21" s="21">
        <f t="shared" si="2"/>
        <v>2311461327.5066662</v>
      </c>
      <c r="E21" s="21">
        <f t="shared" si="2"/>
        <v>2672324024.2744446</v>
      </c>
      <c r="F21" s="21">
        <f t="shared" si="2"/>
        <v>3201590127.7744446</v>
      </c>
      <c r="G21" s="21">
        <f t="shared" si="2"/>
        <v>2658906573.1144443</v>
      </c>
      <c r="H21" s="21">
        <f t="shared" si="2"/>
        <v>2712429895.4544449</v>
      </c>
      <c r="I21" s="21">
        <f t="shared" si="2"/>
        <v>2348829732.1044445</v>
      </c>
      <c r="J21" s="21">
        <f t="shared" si="2"/>
        <v>2303705114.1111112</v>
      </c>
      <c r="K21" s="21">
        <f t="shared" si="2"/>
        <v>2002787009.6244445</v>
      </c>
      <c r="L21" s="21">
        <f t="shared" si="2"/>
        <v>1567302286.5911114</v>
      </c>
      <c r="M21" s="21">
        <f t="shared" si="2"/>
        <v>985599012.03111112</v>
      </c>
      <c r="N21" s="22">
        <f>SUM(N17:N19)</f>
        <v>25358162287.393333</v>
      </c>
    </row>
    <row r="22" spans="1:14" x14ac:dyDescent="0.2">
      <c r="A22" s="19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/>
    </row>
    <row r="23" spans="1:14" ht="11.25" customHeight="1" x14ac:dyDescent="0.2">
      <c r="A23" s="20" t="s">
        <v>25</v>
      </c>
      <c r="B23" s="21">
        <f>+'CONSOLIDADO DTOR'!B23+'CONSOLIDADO DTPA'!B23+'CONSOLIDADO DTAO'!B23+'CONSOLIDADO DTCA'!B23+'CONSOLIDADO DTAM'!B23+'CONSOLIDADO DTAN'!B22+'CONSOLIDADO CENTRAL'!B23</f>
        <v>195096023.79666665</v>
      </c>
      <c r="C23" s="21">
        <f>+'CONSOLIDADO DTOR'!C23+'CONSOLIDADO DTPA'!C23+'CONSOLIDADO DTAO'!C23+'CONSOLIDADO DTCA'!C23+'CONSOLIDADO DTAM'!C23+'CONSOLIDADO DTAN'!C22+'CONSOLIDADO CENTRAL'!C23</f>
        <v>479332751.97666669</v>
      </c>
      <c r="D23" s="21">
        <f>+'CONSOLIDADO DTOR'!D23+'CONSOLIDADO DTPA'!D23+'CONSOLIDADO DTAO'!D23+'CONSOLIDADO DTCA'!D23+'CONSOLIDADO DTAM'!D23+'CONSOLIDADO DTAN'!D22+'CONSOLIDADO CENTRAL'!D23</f>
        <v>469093800</v>
      </c>
      <c r="E23" s="21">
        <f>+'CONSOLIDADO DTOR'!E23+'CONSOLIDADO DTPA'!E23+'CONSOLIDADO DTAO'!E23+'CONSOLIDADO DTCA'!E23+'CONSOLIDADO DTAM'!E23+'CONSOLIDADO DTAN'!E22+'CONSOLIDADO CENTRAL'!E23</f>
        <v>518202601</v>
      </c>
      <c r="F23" s="21">
        <f>+'CONSOLIDADO DTOR'!F23+'CONSOLIDADO DTPA'!F23+'CONSOLIDADO DTAO'!F23+'CONSOLIDADO DTCA'!F23+'CONSOLIDADO DTAM'!F23+'CONSOLIDADO DTAN'!F22+'CONSOLIDADO CENTRAL'!F23</f>
        <v>601904720</v>
      </c>
      <c r="G23" s="21">
        <f>+'CONSOLIDADO DTOR'!G23+'CONSOLIDADO DTPA'!G23+'CONSOLIDADO DTAO'!G23+'CONSOLIDADO DTCA'!G23+'CONSOLIDADO DTAM'!G23+'CONSOLIDADO DTAN'!G22+'CONSOLIDADO CENTRAL'!G23</f>
        <v>681036323</v>
      </c>
      <c r="H23" s="21">
        <f>+'CONSOLIDADO DTOR'!H23+'CONSOLIDADO DTPA'!H23+'CONSOLIDADO DTAO'!H23+'CONSOLIDADO DTCA'!H23+'CONSOLIDADO DTAM'!H23+'CONSOLIDADO DTAN'!H22+'CONSOLIDADO CENTRAL'!H23</f>
        <v>874728133</v>
      </c>
      <c r="I23" s="21">
        <f>+'CONSOLIDADO DTOR'!I23+'CONSOLIDADO DTPA'!I23+'CONSOLIDADO DTAO'!I23+'CONSOLIDADO DTCA'!I23+'CONSOLIDADO DTAM'!I23+'CONSOLIDADO DTAN'!I22+'CONSOLIDADO CENTRAL'!I23</f>
        <v>720712133</v>
      </c>
      <c r="J23" s="21">
        <f>+'CONSOLIDADO DTOR'!J23+'CONSOLIDADO DTPA'!J23+'CONSOLIDADO DTAO'!J23+'CONSOLIDADO DTCA'!J23+'CONSOLIDADO DTAM'!J23+'CONSOLIDADO DTAN'!J22+'CONSOLIDADO CENTRAL'!J23</f>
        <v>497408800</v>
      </c>
      <c r="K23" s="21">
        <f>+'CONSOLIDADO DTOR'!K23+'CONSOLIDADO DTPA'!K23+'CONSOLIDADO DTAO'!K23+'CONSOLIDADO DTCA'!K23+'CONSOLIDADO DTAM'!K23+'CONSOLIDADO DTAN'!K22+'CONSOLIDADO CENTRAL'!K23</f>
        <v>687813800</v>
      </c>
      <c r="L23" s="21">
        <f>+'CONSOLIDADO DTOR'!L23+'CONSOLIDADO DTPA'!L23+'CONSOLIDADO DTAO'!L23+'CONSOLIDADO DTCA'!L23+'CONSOLIDADO DTAM'!L23+'CONSOLIDADO DTAN'!L22+'CONSOLIDADO CENTRAL'!L23</f>
        <v>354885466.33333337</v>
      </c>
      <c r="M23" s="21">
        <f>+'CONSOLIDADO DTOR'!M23+'CONSOLIDADO DTPA'!M23+'CONSOLIDADO DTAO'!M23+'CONSOLIDADO DTCA'!M23+'CONSOLIDADO DTAM'!M23+'CONSOLIDADO DTAN'!M22+'CONSOLIDADO CENTRAL'!M23</f>
        <v>323004172.35000002</v>
      </c>
      <c r="N23" s="22">
        <f>SUM(B23:M23)</f>
        <v>6403218724.4566669</v>
      </c>
    </row>
    <row r="24" spans="1:14" s="30" customFormat="1" ht="13.5" thickBot="1" x14ac:dyDescent="0.25">
      <c r="A24" s="26"/>
      <c r="B24" s="27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9"/>
    </row>
    <row r="26" spans="1:14" x14ac:dyDescent="0.2">
      <c r="B26" s="31"/>
      <c r="E26" s="32"/>
      <c r="N26" s="31"/>
    </row>
    <row r="27" spans="1:14" x14ac:dyDescent="0.2">
      <c r="B27" s="31"/>
      <c r="E27" s="32"/>
    </row>
    <row r="28" spans="1:14" x14ac:dyDescent="0.2">
      <c r="B28" s="31"/>
    </row>
    <row r="29" spans="1:14" x14ac:dyDescent="0.2">
      <c r="B29" s="31"/>
    </row>
    <row r="30" spans="1:14" x14ac:dyDescent="0.2">
      <c r="B30" s="31"/>
      <c r="C30" s="31"/>
    </row>
    <row r="31" spans="1:14" x14ac:dyDescent="0.2">
      <c r="B31" s="31"/>
      <c r="C31" s="31"/>
    </row>
    <row r="32" spans="1:14" x14ac:dyDescent="0.2">
      <c r="B32" s="31"/>
      <c r="C32" s="31"/>
    </row>
    <row r="33" spans="2:3" x14ac:dyDescent="0.2">
      <c r="B33" s="31"/>
      <c r="C33" s="31"/>
    </row>
    <row r="34" spans="2:3" x14ac:dyDescent="0.2">
      <c r="B34" s="31"/>
    </row>
    <row r="35" spans="2:3" x14ac:dyDescent="0.2">
      <c r="B35" s="31"/>
    </row>
    <row r="36" spans="2:3" x14ac:dyDescent="0.2">
      <c r="B36" s="31"/>
    </row>
    <row r="37" spans="2:3" x14ac:dyDescent="0.2">
      <c r="B37" s="31"/>
    </row>
    <row r="38" spans="2:3" x14ac:dyDescent="0.2">
      <c r="B38" s="31"/>
    </row>
    <row r="39" spans="2:3" x14ac:dyDescent="0.2">
      <c r="B39" s="31"/>
    </row>
    <row r="40" spans="2:3" x14ac:dyDescent="0.2">
      <c r="B40" s="31"/>
    </row>
    <row r="41" spans="2:3" x14ac:dyDescent="0.2">
      <c r="B41" s="31"/>
    </row>
    <row r="42" spans="2:3" x14ac:dyDescent="0.2">
      <c r="B42" s="31"/>
    </row>
    <row r="43" spans="2:3" x14ac:dyDescent="0.2">
      <c r="B43" s="31"/>
    </row>
    <row r="44" spans="2:3" x14ac:dyDescent="0.2">
      <c r="B44" s="31"/>
    </row>
    <row r="45" spans="2:3" x14ac:dyDescent="0.2">
      <c r="B45" s="31"/>
    </row>
    <row r="46" spans="2:3" x14ac:dyDescent="0.2">
      <c r="B46" s="31"/>
    </row>
    <row r="47" spans="2:3" x14ac:dyDescent="0.2">
      <c r="B47" s="31"/>
    </row>
    <row r="48" spans="2:3" x14ac:dyDescent="0.2">
      <c r="B48" s="31"/>
    </row>
  </sheetData>
  <mergeCells count="7">
    <mergeCell ref="A8:A10"/>
    <mergeCell ref="D8:N9"/>
    <mergeCell ref="A2:N2"/>
    <mergeCell ref="A3:N3"/>
    <mergeCell ref="A4:N4"/>
    <mergeCell ref="A5:N5"/>
    <mergeCell ref="A6:N6"/>
  </mergeCells>
  <pageMargins left="0.75" right="0.75" top="1" bottom="1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CONSOLIDADO DTOR</vt:lpstr>
      <vt:lpstr>CONSOLIDADO DTPA</vt:lpstr>
      <vt:lpstr>CONSOLIDADO DTAO</vt:lpstr>
      <vt:lpstr>CONSOLIDADO DTCA</vt:lpstr>
      <vt:lpstr>CONSOLIDADO CENTRAL</vt:lpstr>
      <vt:lpstr>CONSOLIDADO DTAN</vt:lpstr>
      <vt:lpstr>CONSOLIDADO DTAM</vt:lpstr>
      <vt:lpstr>CONSOLIDADO  TOTAL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Ofelia Manrique Roa</dc:creator>
  <cp:lastModifiedBy>Andres Camilo Lopez Rozo</cp:lastModifiedBy>
  <dcterms:created xsi:type="dcterms:W3CDTF">2014-02-11T20:41:21Z</dcterms:created>
  <dcterms:modified xsi:type="dcterms:W3CDTF">2014-03-13T15:32:28Z</dcterms:modified>
</cp:coreProperties>
</file>