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uz.castro\Escritorio\LUCAS\PNN_LUCAS\BBDD\EVIDENCIAS VARIAS\"/>
    </mc:Choice>
  </mc:AlternateContent>
  <bookViews>
    <workbookView xWindow="0" yWindow="0" windowWidth="27870" windowHeight="13020"/>
  </bookViews>
  <sheets>
    <sheet name="1. NACIONAL" sheetId="1" r:id="rId1"/>
    <sheet name="1. FONAM" sheetId="2" r:id="rId2"/>
  </sheets>
  <externalReferences>
    <externalReference r:id="rId3"/>
  </externalReferences>
  <definedNames>
    <definedName name="_xlnm._FilterDatabase" localSheetId="1" hidden="1">'1. FONAM'!$A$2:$BN$79</definedName>
    <definedName name="_xlnm._FilterDatabase" localSheetId="0" hidden="1">'1. NACIONAL'!$A$2:$BP$257</definedName>
    <definedName name="derly">'1. NACIONAL'!$C:$E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3" i="2" l="1"/>
  <c r="AG4"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3" i="1"/>
  <c r="BL3" i="1"/>
  <c r="BM3" i="1"/>
  <c r="BA4" i="1"/>
  <c r="BL4" i="1"/>
  <c r="BM4" i="1"/>
  <c r="BA5" i="1"/>
  <c r="BL5" i="1"/>
  <c r="BM5" i="1"/>
  <c r="BA6" i="1"/>
  <c r="BL6" i="1"/>
  <c r="BM6" i="1"/>
  <c r="BA7" i="1"/>
  <c r="BL7" i="1"/>
  <c r="BM7" i="1"/>
  <c r="BA8" i="1"/>
  <c r="BL8" i="1"/>
  <c r="BM8" i="1"/>
  <c r="BA9" i="1"/>
  <c r="BL9" i="1"/>
  <c r="BM9" i="1"/>
  <c r="BA10" i="1"/>
  <c r="BL10" i="1"/>
  <c r="BM10" i="1"/>
  <c r="BA11" i="1"/>
  <c r="BL11" i="1"/>
  <c r="BM11" i="1"/>
  <c r="BA12" i="1"/>
  <c r="BL12" i="1"/>
  <c r="BM12" i="1"/>
  <c r="BA13" i="1"/>
  <c r="BL13" i="1"/>
  <c r="BM13" i="1"/>
  <c r="BA14" i="1"/>
  <c r="BL14" i="1"/>
  <c r="BM14" i="1"/>
  <c r="BA15" i="1"/>
  <c r="BL15" i="1"/>
  <c r="BM15" i="1"/>
  <c r="BA16" i="1"/>
  <c r="BL16" i="1"/>
  <c r="BM16" i="1"/>
  <c r="BA17" i="1"/>
  <c r="BL17" i="1"/>
  <c r="BM17" i="1"/>
  <c r="BA18" i="1"/>
  <c r="BL18" i="1"/>
  <c r="BM18" i="1"/>
  <c r="BA19" i="1"/>
  <c r="BL19" i="1"/>
  <c r="BM19" i="1"/>
  <c r="BA20" i="1"/>
  <c r="BL20" i="1"/>
  <c r="BM20" i="1"/>
  <c r="BA21" i="1"/>
  <c r="BL21" i="1"/>
  <c r="BM21" i="1"/>
  <c r="BA22" i="1"/>
  <c r="BL22" i="1"/>
  <c r="BM22" i="1"/>
  <c r="BA23" i="1"/>
  <c r="BL23" i="1"/>
  <c r="BM23" i="1"/>
  <c r="BA24" i="1"/>
  <c r="BL24" i="1"/>
  <c r="BM24" i="1"/>
  <c r="BA25" i="1"/>
  <c r="BL25" i="1"/>
  <c r="BM25" i="1"/>
  <c r="BA26" i="1"/>
  <c r="BL26" i="1"/>
  <c r="BM26" i="1"/>
  <c r="BA27" i="1"/>
  <c r="BL27" i="1"/>
  <c r="BM27" i="1"/>
  <c r="BA28" i="1"/>
  <c r="BL28" i="1"/>
  <c r="BM28" i="1"/>
  <c r="BA29" i="1"/>
  <c r="BL29" i="1"/>
  <c r="BM29" i="1"/>
  <c r="BA30" i="1"/>
  <c r="BL30" i="1"/>
  <c r="BM30" i="1"/>
  <c r="BA31" i="1"/>
  <c r="BL31" i="1"/>
  <c r="BM31" i="1"/>
  <c r="BA32" i="1"/>
  <c r="BL32" i="1"/>
  <c r="BM32" i="1"/>
  <c r="BA33" i="1"/>
  <c r="BL33" i="1"/>
  <c r="BM33" i="1"/>
  <c r="BA34" i="1"/>
  <c r="BL34" i="1"/>
  <c r="BM34" i="1"/>
  <c r="BA35" i="1"/>
  <c r="BL35" i="1"/>
  <c r="BM35" i="1"/>
  <c r="BA36" i="1"/>
  <c r="BL36" i="1"/>
  <c r="BM36" i="1"/>
  <c r="BA37" i="1"/>
  <c r="BL37" i="1"/>
  <c r="BM37" i="1"/>
  <c r="BA38" i="1"/>
  <c r="BL38" i="1"/>
  <c r="BM38" i="1"/>
  <c r="BA39" i="1"/>
  <c r="BL39" i="1"/>
  <c r="BM39" i="1"/>
  <c r="BA40" i="1"/>
  <c r="BL40" i="1"/>
  <c r="BM40" i="1"/>
  <c r="BA41" i="1"/>
  <c r="BL41" i="1"/>
  <c r="BM41" i="1"/>
  <c r="BA42" i="1"/>
  <c r="BL42" i="1"/>
  <c r="BM42" i="1"/>
  <c r="BA43" i="1"/>
  <c r="BL43" i="1"/>
  <c r="BM43" i="1"/>
  <c r="BA44" i="1"/>
  <c r="BL44" i="1"/>
  <c r="BM44" i="1"/>
  <c r="BA45" i="1"/>
  <c r="BL45" i="1"/>
  <c r="BM45" i="1"/>
  <c r="BA46" i="1"/>
  <c r="BL46" i="1"/>
  <c r="BM46" i="1"/>
  <c r="BA47" i="1"/>
  <c r="BL47" i="1"/>
  <c r="BM47" i="1"/>
  <c r="BA48" i="1"/>
  <c r="BL48" i="1"/>
  <c r="BM48" i="1"/>
  <c r="BA49" i="1"/>
  <c r="BL49" i="1"/>
  <c r="BM49" i="1"/>
  <c r="BA50" i="1"/>
  <c r="BL50" i="1"/>
  <c r="BM50" i="1"/>
  <c r="BA51" i="1"/>
  <c r="BL51" i="1"/>
  <c r="BM51" i="1"/>
  <c r="BA52" i="1"/>
  <c r="BL52" i="1"/>
  <c r="BM52" i="1"/>
  <c r="BA53" i="1"/>
  <c r="BL53" i="1"/>
  <c r="BM53" i="1"/>
  <c r="BA54" i="1"/>
  <c r="BL54" i="1"/>
  <c r="BM54" i="1"/>
  <c r="BA55" i="1"/>
  <c r="BL55" i="1"/>
  <c r="BM55" i="1"/>
  <c r="BA56" i="1"/>
  <c r="BL56" i="1"/>
  <c r="BM56" i="1"/>
  <c r="BA57" i="1"/>
  <c r="BL57" i="1"/>
  <c r="BM57" i="1"/>
  <c r="BA58" i="1"/>
  <c r="BL58" i="1"/>
  <c r="BM58" i="1"/>
  <c r="BA59" i="1"/>
  <c r="BL59" i="1"/>
  <c r="BM59" i="1"/>
  <c r="BA60" i="1"/>
  <c r="BL60" i="1"/>
  <c r="BM60" i="1"/>
  <c r="BA61" i="1"/>
  <c r="BL61" i="1"/>
  <c r="BM61" i="1"/>
  <c r="BA62" i="1"/>
  <c r="BL62" i="1"/>
  <c r="BM62" i="1"/>
  <c r="BA63" i="1"/>
  <c r="BL63" i="1"/>
  <c r="BM63" i="1"/>
  <c r="BA64" i="1"/>
  <c r="BL64" i="1"/>
  <c r="BM64" i="1"/>
  <c r="BA65" i="1"/>
  <c r="BL65" i="1"/>
  <c r="BM65" i="1"/>
  <c r="BA66" i="1"/>
  <c r="BL66" i="1"/>
  <c r="BM66" i="1"/>
  <c r="BA67" i="1"/>
  <c r="BL67" i="1"/>
  <c r="BM67" i="1"/>
  <c r="BA68" i="1"/>
  <c r="BL68" i="1"/>
  <c r="BM68" i="1"/>
  <c r="BA69" i="1"/>
  <c r="BL69" i="1"/>
  <c r="BM69" i="1"/>
  <c r="BA70" i="1"/>
  <c r="BL70" i="1"/>
  <c r="BM70" i="1"/>
  <c r="BA71" i="1"/>
  <c r="BL71" i="1"/>
  <c r="BM71" i="1"/>
  <c r="BA72" i="1"/>
  <c r="BL72" i="1"/>
  <c r="BM72" i="1"/>
  <c r="BA73" i="1"/>
  <c r="BL73" i="1"/>
  <c r="BM73" i="1"/>
  <c r="BA74" i="1"/>
  <c r="BL74" i="1"/>
  <c r="BM74" i="1"/>
  <c r="BA75" i="1"/>
  <c r="BL75" i="1"/>
  <c r="BM75" i="1"/>
  <c r="BA76" i="1"/>
  <c r="BL76" i="1"/>
  <c r="BM76" i="1"/>
  <c r="BO76" i="1"/>
  <c r="N77" i="1"/>
  <c r="AG77" i="1"/>
  <c r="BM77" i="1" s="1"/>
  <c r="BA77" i="1"/>
  <c r="BL77" i="1"/>
  <c r="BA78" i="1"/>
  <c r="BL78" i="1"/>
  <c r="BM78" i="1"/>
  <c r="BA79" i="1"/>
  <c r="BL79" i="1"/>
  <c r="BM79" i="1"/>
  <c r="BA80" i="1"/>
  <c r="BL80" i="1"/>
  <c r="BM80" i="1"/>
  <c r="BA81" i="1"/>
  <c r="BL81" i="1"/>
  <c r="BM81" i="1"/>
  <c r="BA82" i="1"/>
  <c r="BL82" i="1"/>
  <c r="BM82" i="1"/>
  <c r="BA83" i="1"/>
  <c r="BL83" i="1"/>
  <c r="BM83" i="1"/>
  <c r="BA84" i="1"/>
  <c r="BL84" i="1"/>
  <c r="BM84" i="1"/>
  <c r="BA85" i="1"/>
  <c r="BL85" i="1"/>
  <c r="BM85" i="1"/>
  <c r="BA86" i="1"/>
  <c r="BL86" i="1"/>
  <c r="BM86" i="1"/>
  <c r="BA87" i="1"/>
  <c r="BL87" i="1"/>
  <c r="BM87" i="1"/>
  <c r="BA88" i="1"/>
  <c r="BL88" i="1"/>
  <c r="BM88" i="1"/>
  <c r="BA89" i="1"/>
  <c r="BL89" i="1"/>
  <c r="BM89" i="1"/>
  <c r="BA90" i="1"/>
  <c r="BL90" i="1"/>
  <c r="BM90" i="1"/>
  <c r="BA91" i="1"/>
  <c r="BL91" i="1"/>
  <c r="BM91" i="1"/>
  <c r="BA92" i="1"/>
  <c r="BL92" i="1"/>
  <c r="BM92" i="1"/>
  <c r="BA93" i="1"/>
  <c r="BL93" i="1"/>
  <c r="BM93" i="1"/>
  <c r="BA94" i="1"/>
  <c r="BL94" i="1"/>
  <c r="BM94" i="1"/>
  <c r="BA95" i="1"/>
  <c r="BL95" i="1"/>
  <c r="BM95" i="1"/>
  <c r="BA96" i="1"/>
  <c r="BL96" i="1"/>
  <c r="BM96" i="1"/>
  <c r="BA97" i="1"/>
  <c r="BL97" i="1"/>
  <c r="BM97" i="1"/>
  <c r="BA98" i="1"/>
  <c r="BL98" i="1"/>
  <c r="BM98" i="1"/>
  <c r="BA99" i="1"/>
  <c r="BL99" i="1"/>
  <c r="BM99" i="1"/>
  <c r="BA100" i="1"/>
  <c r="BL100" i="1"/>
  <c r="BM100" i="1"/>
  <c r="BA101" i="1"/>
  <c r="BL101" i="1"/>
  <c r="BM101" i="1"/>
  <c r="BA102" i="1"/>
  <c r="BL102" i="1"/>
  <c r="BM102" i="1"/>
  <c r="BA103" i="1"/>
  <c r="BL103" i="1"/>
  <c r="BM103" i="1"/>
  <c r="BA104" i="1"/>
  <c r="BL104" i="1"/>
  <c r="BM104" i="1"/>
  <c r="BA105" i="1"/>
  <c r="BL105" i="1"/>
  <c r="BM105" i="1"/>
  <c r="BA106" i="1"/>
  <c r="BL106" i="1"/>
  <c r="BM106" i="1"/>
  <c r="BA107" i="1"/>
  <c r="BL107" i="1"/>
  <c r="BM107" i="1"/>
  <c r="BA108" i="1"/>
  <c r="BL108" i="1"/>
  <c r="BM108" i="1"/>
  <c r="BA109" i="1"/>
  <c r="BL109" i="1"/>
  <c r="BM109" i="1"/>
  <c r="BA110" i="1"/>
  <c r="BL110" i="1"/>
  <c r="BM110" i="1"/>
  <c r="BA111" i="1"/>
  <c r="BL111" i="1"/>
  <c r="BM111" i="1"/>
  <c r="BA112" i="1"/>
  <c r="BL112" i="1"/>
  <c r="BM112" i="1"/>
  <c r="BA113" i="1"/>
  <c r="BL113" i="1"/>
  <c r="BM113" i="1"/>
  <c r="BA114" i="1"/>
  <c r="BL114" i="1"/>
  <c r="BM114" i="1"/>
  <c r="BA115" i="1"/>
  <c r="BL115" i="1"/>
  <c r="BM115" i="1"/>
  <c r="BA116" i="1"/>
  <c r="BL116" i="1"/>
  <c r="BM116" i="1"/>
  <c r="BA117" i="1"/>
  <c r="BL117" i="1"/>
  <c r="BM117" i="1"/>
  <c r="BA118" i="1"/>
  <c r="BL118" i="1"/>
  <c r="BM118" i="1"/>
  <c r="BA119" i="1"/>
  <c r="BL119" i="1"/>
  <c r="BM119" i="1"/>
  <c r="BA120" i="1"/>
  <c r="BL120" i="1"/>
  <c r="BM120" i="1"/>
  <c r="BA121" i="1"/>
  <c r="BL121" i="1"/>
  <c r="BM121" i="1"/>
  <c r="BA122" i="1"/>
  <c r="BL122" i="1"/>
  <c r="BM122" i="1"/>
  <c r="AG123" i="1"/>
  <c r="BL123" i="1" s="1"/>
  <c r="BA123" i="1"/>
  <c r="BM123" i="1"/>
  <c r="BA124" i="1"/>
  <c r="BL124" i="1"/>
  <c r="BM124" i="1"/>
  <c r="BA125" i="1"/>
  <c r="BL125" i="1"/>
  <c r="BM125" i="1"/>
  <c r="BA126" i="1"/>
  <c r="BL126" i="1"/>
  <c r="BM126" i="1"/>
  <c r="BA127" i="1"/>
  <c r="BL127" i="1"/>
  <c r="BM127" i="1"/>
  <c r="AG128" i="1"/>
  <c r="BM128" i="1" s="1"/>
  <c r="BA128" i="1"/>
  <c r="BL128" i="1"/>
  <c r="BA129" i="1"/>
  <c r="BL129" i="1"/>
  <c r="BM129" i="1"/>
  <c r="BA130" i="1"/>
  <c r="BL130" i="1"/>
  <c r="BM130" i="1"/>
  <c r="BA131" i="1"/>
  <c r="BL131" i="1"/>
  <c r="BM131" i="1"/>
  <c r="BA132" i="1"/>
  <c r="BL132" i="1"/>
  <c r="BM132" i="1"/>
  <c r="BA133" i="1"/>
  <c r="BL133" i="1"/>
  <c r="BM133" i="1"/>
  <c r="BA134" i="1"/>
  <c r="BL134" i="1"/>
  <c r="BM134" i="1"/>
  <c r="AG135" i="1"/>
  <c r="BA135" i="1"/>
  <c r="BL135" i="1"/>
  <c r="BM135" i="1"/>
  <c r="BA136" i="1"/>
  <c r="BL136" i="1"/>
  <c r="BM136" i="1"/>
  <c r="BA137" i="1"/>
  <c r="BL137" i="1"/>
  <c r="BM137" i="1"/>
  <c r="BA138" i="1"/>
  <c r="BL138" i="1"/>
  <c r="BM138" i="1"/>
  <c r="BA139" i="1"/>
  <c r="BL139" i="1"/>
  <c r="BM139" i="1"/>
  <c r="BA140" i="1"/>
  <c r="BL140" i="1"/>
  <c r="BM140" i="1"/>
  <c r="BA141" i="1"/>
  <c r="BL141" i="1"/>
  <c r="BM141" i="1"/>
  <c r="BA142" i="1"/>
  <c r="BL142" i="1"/>
  <c r="BM142" i="1"/>
  <c r="BA143" i="1"/>
  <c r="BL143" i="1"/>
  <c r="BM143" i="1"/>
  <c r="BA144" i="1"/>
  <c r="BL144" i="1"/>
  <c r="BM144" i="1"/>
  <c r="BA145" i="1"/>
  <c r="BL145" i="1"/>
  <c r="BM145" i="1"/>
  <c r="BA146" i="1"/>
  <c r="BL146" i="1"/>
  <c r="BM146" i="1"/>
  <c r="BA147" i="1"/>
  <c r="BL147" i="1"/>
  <c r="BM147" i="1"/>
  <c r="BA148" i="1"/>
  <c r="BL148" i="1"/>
  <c r="BM148" i="1"/>
  <c r="BA149" i="1"/>
  <c r="BL149" i="1"/>
  <c r="BM149" i="1"/>
  <c r="BA150" i="1"/>
  <c r="BL150" i="1"/>
  <c r="BM150" i="1"/>
  <c r="BA151" i="1"/>
  <c r="BL151" i="1"/>
  <c r="BM151" i="1"/>
  <c r="BA152" i="1"/>
  <c r="BL152" i="1"/>
  <c r="BM152" i="1"/>
  <c r="BA153" i="1"/>
  <c r="BL153" i="1"/>
  <c r="BM153" i="1"/>
  <c r="BA154" i="1"/>
  <c r="BL154" i="1"/>
  <c r="BM154" i="1"/>
  <c r="BA155" i="1"/>
  <c r="BL155" i="1"/>
  <c r="BM155" i="1"/>
  <c r="BA156" i="1"/>
  <c r="BL156" i="1"/>
  <c r="BM156" i="1"/>
  <c r="BA157" i="1"/>
  <c r="BL157" i="1"/>
  <c r="BM157" i="1"/>
  <c r="BA158" i="1"/>
  <c r="BL158" i="1"/>
  <c r="BM158" i="1"/>
  <c r="BA159" i="1"/>
  <c r="BL159" i="1"/>
  <c r="BM159" i="1"/>
  <c r="BA160" i="1"/>
  <c r="BL160" i="1"/>
  <c r="BM160" i="1"/>
  <c r="BA161" i="1"/>
  <c r="BL161" i="1"/>
  <c r="BM161" i="1"/>
  <c r="BA162" i="1"/>
  <c r="BL162" i="1"/>
  <c r="BM162" i="1"/>
  <c r="BA163" i="1"/>
  <c r="BL163" i="1"/>
  <c r="BM163" i="1"/>
  <c r="BA164" i="1"/>
  <c r="BL164" i="1"/>
  <c r="BM164" i="1"/>
  <c r="BA165" i="1"/>
  <c r="BL165" i="1"/>
  <c r="BM165" i="1"/>
  <c r="BA166" i="1"/>
  <c r="BL166" i="1"/>
  <c r="BM166" i="1"/>
  <c r="BA167" i="1"/>
  <c r="BL167" i="1"/>
  <c r="BM167" i="1"/>
  <c r="BA168" i="1"/>
  <c r="BL168" i="1"/>
  <c r="BM168" i="1"/>
  <c r="BA169" i="1"/>
  <c r="BL169" i="1"/>
  <c r="BM169" i="1"/>
  <c r="BA170" i="1"/>
  <c r="BL170" i="1"/>
  <c r="BM170" i="1"/>
  <c r="BA171" i="1"/>
  <c r="BL171" i="1"/>
  <c r="BM171" i="1"/>
  <c r="AG172" i="1"/>
  <c r="BL172" i="1" s="1"/>
  <c r="BA172" i="1"/>
  <c r="BM172" i="1"/>
  <c r="BA173" i="1"/>
  <c r="BL173" i="1"/>
  <c r="BM173" i="1"/>
  <c r="BA174" i="1"/>
  <c r="BL174" i="1"/>
  <c r="BM174" i="1"/>
  <c r="BA175" i="1"/>
  <c r="BL175" i="1"/>
  <c r="BM175" i="1"/>
  <c r="BA176" i="1"/>
  <c r="BA177" i="1"/>
  <c r="BA178" i="1"/>
  <c r="BA179" i="1"/>
  <c r="BA180" i="1"/>
  <c r="BA181" i="1"/>
  <c r="BA182" i="1"/>
  <c r="BA183" i="1"/>
  <c r="BA184" i="1"/>
  <c r="BA185" i="1"/>
  <c r="BA186" i="1"/>
  <c r="BA187" i="1"/>
  <c r="BA188" i="1"/>
  <c r="BA189" i="1"/>
  <c r="BA190" i="1"/>
  <c r="BA191" i="1"/>
  <c r="BA192" i="1"/>
  <c r="BA193" i="1"/>
  <c r="BA194" i="1"/>
  <c r="BA195" i="1"/>
  <c r="BA196" i="1"/>
  <c r="BA197" i="1"/>
  <c r="BA198" i="1"/>
  <c r="BA199" i="1"/>
  <c r="BA200" i="1"/>
  <c r="BA201" i="1"/>
  <c r="BA202" i="1"/>
  <c r="BA203" i="1"/>
  <c r="BA204" i="1"/>
  <c r="BA205" i="1"/>
  <c r="BA206" i="1"/>
  <c r="BA207" i="1"/>
  <c r="BA208" i="1"/>
  <c r="BA209" i="1"/>
  <c r="BA210" i="1"/>
  <c r="BA211" i="1"/>
  <c r="BA212" i="1"/>
  <c r="BA213" i="1"/>
  <c r="BA214" i="1"/>
  <c r="BA215" i="1"/>
  <c r="BA216" i="1"/>
  <c r="BA217" i="1"/>
  <c r="BA218" i="1"/>
  <c r="BA219" i="1"/>
  <c r="BA220" i="1"/>
  <c r="BA221" i="1"/>
  <c r="BA222" i="1"/>
  <c r="BA223" i="1"/>
  <c r="BA224" i="1"/>
  <c r="BA225" i="1"/>
  <c r="BL225" i="1"/>
  <c r="BM225" i="1"/>
  <c r="BA226" i="1"/>
  <c r="BL226" i="1"/>
  <c r="BM226" i="1"/>
  <c r="AG227" i="1"/>
  <c r="BM227" i="1" s="1"/>
  <c r="BA227" i="1"/>
  <c r="BL227" i="1"/>
  <c r="BA228" i="1"/>
  <c r="BL228" i="1"/>
  <c r="BM228" i="1"/>
  <c r="BA229" i="1"/>
  <c r="BL229" i="1"/>
  <c r="BM229" i="1"/>
  <c r="BA230" i="1"/>
  <c r="AG231" i="1"/>
  <c r="BA231" i="1"/>
  <c r="BA232" i="1"/>
  <c r="AG233" i="1"/>
  <c r="BA233" i="1"/>
  <c r="BO233" i="1"/>
  <c r="AG234" i="1"/>
  <c r="BL234" i="1" s="1"/>
  <c r="BA234" i="1"/>
  <c r="AG235" i="1"/>
  <c r="BA235" i="1"/>
  <c r="BL235" i="1"/>
  <c r="BM235" i="1"/>
  <c r="BA236" i="1"/>
  <c r="BL236" i="1"/>
  <c r="BM236" i="1"/>
  <c r="BA237" i="1"/>
  <c r="BL237" i="1"/>
  <c r="BM237" i="1"/>
  <c r="BA238" i="1"/>
  <c r="BA239" i="1"/>
  <c r="BL239" i="1"/>
  <c r="BM239" i="1"/>
  <c r="AG240" i="1"/>
  <c r="BL240" i="1" s="1"/>
  <c r="BA240" i="1"/>
  <c r="AG241" i="1"/>
  <c r="BL241" i="1" s="1"/>
  <c r="BA241" i="1"/>
  <c r="BO241" i="1"/>
  <c r="AG242" i="1"/>
  <c r="BA242" i="1"/>
  <c r="BA244" i="1"/>
  <c r="BL244" i="1"/>
  <c r="BM244" i="1"/>
  <c r="BA245" i="1"/>
  <c r="BL245" i="1"/>
  <c r="BM245" i="1"/>
  <c r="AG246" i="1"/>
  <c r="BL246" i="1" s="1"/>
  <c r="BA246" i="1"/>
  <c r="BA247" i="1"/>
  <c r="BA248" i="1"/>
  <c r="BA249" i="1"/>
  <c r="BA250" i="1"/>
  <c r="BA251" i="1"/>
  <c r="BA252" i="1"/>
  <c r="BA253" i="1"/>
  <c r="BA254" i="1"/>
  <c r="BA255" i="1"/>
  <c r="BO246" i="1"/>
  <c r="BO245" i="1"/>
  <c r="BO244" i="1"/>
  <c r="BO240" i="1"/>
  <c r="BO239" i="1"/>
  <c r="BO237" i="1"/>
  <c r="BO236" i="1"/>
  <c r="BO235" i="1"/>
  <c r="BO234" i="1"/>
  <c r="BO229" i="1"/>
  <c r="BO228" i="1"/>
  <c r="BO227" i="1"/>
  <c r="BO226" i="1"/>
  <c r="BO225" i="1"/>
  <c r="BO175" i="1"/>
  <c r="BO174" i="1"/>
  <c r="BO173" i="1"/>
  <c r="BO172" i="1"/>
  <c r="BO171" i="1"/>
  <c r="BO170" i="1"/>
  <c r="BO169" i="1"/>
  <c r="BO168" i="1"/>
  <c r="BO167" i="1"/>
  <c r="BO166" i="1"/>
  <c r="BO165" i="1"/>
  <c r="BO164" i="1"/>
  <c r="BO163" i="1"/>
  <c r="BO162" i="1"/>
  <c r="BO161" i="1"/>
  <c r="BO160" i="1"/>
  <c r="BO159" i="1"/>
  <c r="BO158" i="1"/>
  <c r="BO157" i="1"/>
  <c r="BO156" i="1"/>
  <c r="BO155" i="1"/>
  <c r="BO154" i="1"/>
  <c r="BO153" i="1"/>
  <c r="BO152" i="1"/>
  <c r="BO151" i="1"/>
  <c r="BO150" i="1"/>
  <c r="BO149" i="1"/>
  <c r="BO148" i="1"/>
  <c r="BO147" i="1"/>
  <c r="BO146" i="1"/>
  <c r="BO145" i="1"/>
  <c r="BO144" i="1"/>
  <c r="BO143" i="1"/>
  <c r="BO142" i="1"/>
  <c r="BO141" i="1"/>
  <c r="BO140" i="1"/>
  <c r="BO139" i="1"/>
  <c r="BO138" i="1"/>
  <c r="BO137" i="1"/>
  <c r="BO136" i="1"/>
  <c r="BO135" i="1"/>
  <c r="BO134" i="1"/>
  <c r="BO133" i="1"/>
  <c r="BO132" i="1"/>
  <c r="BO131" i="1"/>
  <c r="BO130" i="1"/>
  <c r="BO129" i="1"/>
  <c r="BO128" i="1"/>
  <c r="BO127" i="1"/>
  <c r="BO126" i="1"/>
  <c r="BO125" i="1"/>
  <c r="BO124" i="1"/>
  <c r="BO123" i="1"/>
  <c r="BO122" i="1"/>
  <c r="BO121" i="1"/>
  <c r="BO120" i="1"/>
  <c r="BO119" i="1"/>
  <c r="BO118" i="1"/>
  <c r="BO117" i="1"/>
  <c r="BO116" i="1"/>
  <c r="BO115" i="1"/>
  <c r="BO114" i="1"/>
  <c r="BO113" i="1"/>
  <c r="BO112" i="1"/>
  <c r="BO111" i="1"/>
  <c r="BO110" i="1"/>
  <c r="BO109" i="1"/>
  <c r="BO108" i="1"/>
  <c r="BO107" i="1"/>
  <c r="BO106" i="1"/>
  <c r="BO105" i="1"/>
  <c r="BO104" i="1"/>
  <c r="BO103" i="1"/>
  <c r="BO102" i="1"/>
  <c r="BO101" i="1"/>
  <c r="BO100" i="1"/>
  <c r="BO99" i="1"/>
  <c r="BO98" i="1"/>
  <c r="BO97" i="1"/>
  <c r="BO96" i="1"/>
  <c r="BO95" i="1"/>
  <c r="BO94" i="1"/>
  <c r="BO93" i="1"/>
  <c r="BO92" i="1"/>
  <c r="BO91" i="1"/>
  <c r="BO90" i="1"/>
  <c r="BO89" i="1"/>
  <c r="BO88" i="1"/>
  <c r="BO87" i="1"/>
  <c r="BO86" i="1"/>
  <c r="BO85" i="1"/>
  <c r="BO84" i="1"/>
  <c r="BO83" i="1"/>
  <c r="BO82" i="1"/>
  <c r="BO81" i="1"/>
  <c r="BO80" i="1"/>
  <c r="BO79" i="1"/>
  <c r="BO78" i="1"/>
  <c r="BO77"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O33" i="1"/>
  <c r="BO32" i="1"/>
  <c r="BO31" i="1"/>
  <c r="BO30" i="1"/>
  <c r="BO29" i="1"/>
  <c r="BO28" i="1"/>
  <c r="BO27" i="1"/>
  <c r="BO26" i="1"/>
  <c r="BO25" i="1"/>
  <c r="BO24" i="1"/>
  <c r="BO23" i="1"/>
  <c r="BO22" i="1"/>
  <c r="BO21" i="1"/>
  <c r="BO20" i="1"/>
  <c r="BO19" i="1"/>
  <c r="BO18" i="1"/>
  <c r="BO17" i="1"/>
  <c r="BO16" i="1"/>
  <c r="BO15" i="1"/>
  <c r="BO14" i="1"/>
  <c r="BO13" i="1"/>
  <c r="BO12" i="1"/>
  <c r="BO11" i="1"/>
  <c r="BO10" i="1"/>
  <c r="BO9" i="1"/>
  <c r="BO8" i="1"/>
  <c r="BO7" i="1"/>
  <c r="BO6" i="1"/>
  <c r="BO5" i="1"/>
  <c r="BO4" i="1"/>
  <c r="BO3" i="1"/>
  <c r="BM241" i="1" l="1"/>
  <c r="BM234" i="1"/>
  <c r="BM240" i="1"/>
  <c r="BM246" i="1"/>
  <c r="BL233" i="1"/>
  <c r="BM233" i="1"/>
</calcChain>
</file>

<file path=xl/comments1.xml><?xml version="1.0" encoding="utf-8"?>
<comments xmlns="http://schemas.openxmlformats.org/spreadsheetml/2006/main">
  <authors>
    <author/>
  </authors>
  <commentList>
    <comment ref="BK10" authorId="0" shapeId="0">
      <text>
        <r>
          <rPr>
            <sz val="10"/>
            <color rgb="FF000000"/>
            <rFont val="Arial"/>
            <family val="2"/>
          </rPr>
          <t>24-ENERO-17
	-Luz Yadira Castro Obando - GCO</t>
        </r>
      </text>
    </comment>
    <comment ref="AQ165" authorId="0" shapeId="0">
      <text>
        <r>
          <rPr>
            <sz val="10"/>
            <color rgb="FF000000"/>
            <rFont val="Arial"/>
            <family val="2"/>
          </rPr>
          <t>Art. 008 Ley 819-2013
	-Luz Yadira Castro Obando - GCO</t>
        </r>
      </text>
    </comment>
    <comment ref="AQ167" authorId="0" shapeId="0">
      <text>
        <r>
          <rPr>
            <sz val="10"/>
            <color rgb="FF000000"/>
            <rFont val="Arial"/>
            <family val="2"/>
          </rPr>
          <t>Art. 008 Ley 819-2013
	-Luz Yadira Castro Obando - GCO</t>
        </r>
      </text>
    </comment>
    <comment ref="AQ169" authorId="0" shapeId="0">
      <text>
        <r>
          <rPr>
            <sz val="10"/>
            <color rgb="FF000000"/>
            <rFont val="Arial"/>
            <family val="2"/>
          </rPr>
          <t>Art. 008 Ley 819-2013
	-Luz Yadira Castro Obando - GCO</t>
        </r>
      </text>
    </comment>
    <comment ref="AQ170" authorId="0" shapeId="0">
      <text>
        <r>
          <rPr>
            <sz val="10"/>
            <color rgb="FF000000"/>
            <rFont val="Arial"/>
            <family val="2"/>
          </rPr>
          <t>Art. 008 Ley 819-2013
	-Luz Yadira Castro Obando - GCO
-5 dias
	-Luz Yadira Castro Obando - GCO</t>
        </r>
      </text>
    </comment>
    <comment ref="AQ173" authorId="0" shapeId="0">
      <text>
        <r>
          <rPr>
            <sz val="10"/>
            <color rgb="FF000000"/>
            <rFont val="Arial"/>
            <family val="2"/>
          </rPr>
          <t>Art. 008 Ley 819-2013
-3 días
	-Luz Yadira Castro Obando - GCO</t>
        </r>
      </text>
    </comment>
    <comment ref="AQ174" authorId="0" shapeId="0">
      <text>
        <r>
          <rPr>
            <sz val="10"/>
            <color rgb="FF000000"/>
            <rFont val="Arial"/>
            <family val="2"/>
          </rPr>
          <t>Art. 008 Ley 819-2013
-3 días
	-Luz Yadira Castro Obando - GCO</t>
        </r>
      </text>
    </comment>
    <comment ref="AQ181" authorId="0" shapeId="0">
      <text>
        <r>
          <rPr>
            <sz val="10"/>
            <color rgb="FF000000"/>
            <rFont val="Arial"/>
            <family val="2"/>
          </rPr>
          <t>Art. 008 Ley 819-2013
-1 día
	-Luz Yadira Castro Obando - GCO</t>
        </r>
      </text>
    </comment>
    <comment ref="AQ208" authorId="0" shapeId="0">
      <text>
        <r>
          <rPr>
            <sz val="10"/>
            <color rgb="FF000000"/>
            <rFont val="Arial"/>
            <family val="2"/>
          </rPr>
          <t>se pasa de la vigencia
	-Luz Yadira Castro Obando - GCO</t>
        </r>
      </text>
    </comment>
    <comment ref="AQ212" authorId="0" shapeId="0">
      <text>
        <r>
          <rPr>
            <sz val="10"/>
            <color rgb="FF000000"/>
            <rFont val="Arial"/>
            <family val="2"/>
          </rPr>
          <t>se pasa de la vigencia
	-Luz Yadira Castro Obando - GCO</t>
        </r>
      </text>
    </comment>
    <comment ref="AQ215" authorId="0" shapeId="0">
      <text>
        <r>
          <rPr>
            <sz val="10"/>
            <color rgb="FF000000"/>
            <rFont val="Arial"/>
            <family val="2"/>
          </rPr>
          <t>Art. 008 Ley 819-2013
-1 día
	-Luz Yadira Castro Obando - GCO</t>
        </r>
      </text>
    </comment>
    <comment ref="L227" authorId="0" shapeId="0">
      <text>
        <r>
          <rPr>
            <sz val="10"/>
            <color rgb="FF000000"/>
            <rFont val="Arial"/>
            <family val="2"/>
          </rPr>
          <t>TIENE TODOS LOS SUB-SE REGISTRA EL QUE MAYOR VALOR TIENE
	-Luz Yadira Castro Obando - GCO</t>
        </r>
      </text>
    </comment>
    <comment ref="AQ244" authorId="0" shapeId="0">
      <text>
        <r>
          <rPr>
            <sz val="10"/>
            <color rgb="FF000000"/>
            <rFont val="Arial"/>
            <family val="2"/>
          </rPr>
          <t>se deber liberar, si va hasta el 31 de dic
	-Luz Yadira Castro Obando - GCO</t>
        </r>
      </text>
    </comment>
    <comment ref="AB245" authorId="0" shapeId="0">
      <text>
        <r>
          <rPr>
            <sz val="10"/>
            <color rgb="FF000000"/>
            <rFont val="Arial"/>
            <family val="2"/>
          </rPr>
          <t>PROFESIONAL QUE ASESORA A NIVEL NAL LA IMPLEMENTACIÓN DEL PROGRAMA DE ÁREAS PROTEGIDAS Y DIVERSIDAD BIOLÓGICA
	-Luz Yadira Castro Obando - GCO</t>
        </r>
      </text>
    </comment>
  </commentList>
</comments>
</file>

<file path=xl/comments2.xml><?xml version="1.0" encoding="utf-8"?>
<comments xmlns="http://schemas.openxmlformats.org/spreadsheetml/2006/main">
  <authors>
    <author/>
  </authors>
  <commentList>
    <comment ref="AQ3" authorId="0" shapeId="0">
      <text>
        <r>
          <rPr>
            <sz val="10"/>
            <color rgb="FF000000"/>
            <rFont val="Arial"/>
            <family val="2"/>
          </rPr>
          <t>Art. 008 Ley 819-2013: menos 1 día
	-Luz Yadira Castro Obando - GCO</t>
        </r>
      </text>
    </comment>
  </commentList>
</comments>
</file>

<file path=xl/sharedStrings.xml><?xml version="1.0" encoding="utf-8"?>
<sst xmlns="http://schemas.openxmlformats.org/spreadsheetml/2006/main" count="9027" uniqueCount="1705">
  <si>
    <t>TER</t>
  </si>
  <si>
    <t>SUSC</t>
  </si>
  <si>
    <t>https://www.contratos.gov.co/consultas/detalleProceso.do?numConstancia=17-1-173701</t>
  </si>
  <si>
    <t>ARCHIVADO</t>
  </si>
  <si>
    <t>LP-001</t>
  </si>
  <si>
    <t>LUZ JANETH VILLALBA SUAREZ</t>
  </si>
  <si>
    <t>2. NO</t>
  </si>
  <si>
    <t>4 NO SE HA ADICIONADO NI EN VALOR y EN TIEMPO</t>
  </si>
  <si>
    <t>3 NO PACTADOS</t>
  </si>
  <si>
    <t>LUIS ALBERTO ORTIZ MORALES</t>
  </si>
  <si>
    <t>3 CÉDULA DE CIUDADANÍA</t>
  </si>
  <si>
    <t>2 SUPERVISOR</t>
  </si>
  <si>
    <t>GRUPO DE PROCESOS CORPORATIVOS</t>
  </si>
  <si>
    <t>1 PÓLIZA</t>
  </si>
  <si>
    <t>JILBER ORLANDO BLANCO FORERO</t>
  </si>
  <si>
    <t>N/A</t>
  </si>
  <si>
    <t>1 PERSONA NATURAL</t>
  </si>
  <si>
    <t>NINGUNA</t>
  </si>
  <si>
    <t>5. FORTALECIMIENTO</t>
  </si>
  <si>
    <t>SUMINISTRO</t>
  </si>
  <si>
    <t>3 COMPRAVENTA y/o SUMINISTRO</t>
  </si>
  <si>
    <t>3 LICITACIÓN PÚBLICA</t>
  </si>
  <si>
    <t>SUMINISTRO DE UNIFORMES INSTITUCIONALES, PARA PARQUES NACIONALES NATURALES DE COLOMBIA.</t>
  </si>
  <si>
    <t>2 NACIONAL</t>
  </si>
  <si>
    <t>CSS-003-N-2017</t>
  </si>
  <si>
    <t>SUSC - TER</t>
  </si>
  <si>
    <t>INDUSTRIAS GUERRERO Y COMPAÑIA SAS</t>
  </si>
  <si>
    <t>2 DV 1</t>
  </si>
  <si>
    <t>1 NIT</t>
  </si>
  <si>
    <t>2 PERSONA JURIDICA</t>
  </si>
  <si>
    <t>CSS-002-N-2017</t>
  </si>
  <si>
    <t>https://www.contratos.gov.co/consultas/detalleProceso.do?numConstancia=17-13-6449769</t>
  </si>
  <si>
    <t>IP_MC-008</t>
  </si>
  <si>
    <t>RODRIGO ANDRES ORTIZ HERNANDEZ</t>
  </si>
  <si>
    <t>2017420520300008E</t>
  </si>
  <si>
    <t>ESPECIALIZADO GRADO 16 :Jorge Enrique Patiño Ospina</t>
  </si>
  <si>
    <t>GRUPO DE COMUNICACIONES Y EDUCACION AMBIENTAL</t>
  </si>
  <si>
    <t>11-44-101104247</t>
  </si>
  <si>
    <t>De cumplimiento - De calidad y correcto funcionamiento de los bienes suministrados - De calidad del servicio</t>
  </si>
  <si>
    <t>12 SEGUROS DEL ESTADO</t>
  </si>
  <si>
    <t>STRATEGY LIMITADA</t>
  </si>
  <si>
    <t>4 DV 3</t>
  </si>
  <si>
    <t>9. VALORACIÓN SOCIAL</t>
  </si>
  <si>
    <t>5 MÍNIMA CUANTÍA</t>
  </si>
  <si>
    <t>SUMINISTRO DE PRODUCTOS DE IMPRESIÓN DIGITAL DE GRAN FORMATO DE MATERIAL DE DIVULGACIÓN Y PROMOCIÓN DE PARQUES NACIONALES NATURALES DE COLOMBIA, DE ACUERDO CON LAS ESPECIFICACIONES TÉCNICAS DESCRITAS.</t>
  </si>
  <si>
    <t>CSS-001-N-2017</t>
  </si>
  <si>
    <t>https://www.contratos.gov.co/consultas/detalleProceso.do?numConstancia=17-12-6698727</t>
  </si>
  <si>
    <t>CONTRATACION DIRECTA</t>
  </si>
  <si>
    <t>NELSON CADENA GARCÍA</t>
  </si>
  <si>
    <t>2017420501100006E</t>
  </si>
  <si>
    <t>SANDRA VIVIANA PEÑA ARIAS</t>
  </si>
  <si>
    <t>GRUPO DE GESTION HUMANA</t>
  </si>
  <si>
    <t>14-46-101013432</t>
  </si>
  <si>
    <t>De cumplimiento - De calidad del servicio - De pagos de salarios, prestaciones sociales e indemnizaciones al personal</t>
  </si>
  <si>
    <t>CORPORACIÓN ECOTURÍSTICA COMUNITARIA CHINGAZA - CORPOCHINGAZA</t>
  </si>
  <si>
    <t>10 DV 9</t>
  </si>
  <si>
    <t>6. AUTORIDAD AMBIENTAL</t>
  </si>
  <si>
    <t>SERVICIOS</t>
  </si>
  <si>
    <t>20 OTROS</t>
  </si>
  <si>
    <t>2 CONTRATACIÓN DIRECTA</t>
  </si>
  <si>
    <t>CONTRATAR LOS SERVICIOS DE APOYO LOGÍSTICO CONSISTENTE EN ALIMENTACIÓN Y ALOJAMIENTO PARA ADELANTAR LA CAPACITACIÓN EN GEOAMENAZAS Y FORMULACIÓN DE PLANES DE EMERGENCIA Y CONTINGENCIAS POR DESASTRES NATURALES E INCENDIOS DE LA COBERTURA VEGETAL A REALIZARSE EN EL PARQUE NACIONAL NATURAL CHINGAZA UBICADO EN EL SECTOR DE MONTERREDONDO</t>
  </si>
  <si>
    <t>COS-008-N-2017</t>
  </si>
  <si>
    <t>https://www.contratos.gov.co/consultas/detalleProceso.do?numConstancia=17-12-6667187</t>
  </si>
  <si>
    <t>ANDREA MARCELA PANTOJA</t>
  </si>
  <si>
    <t>2017420501100005E</t>
  </si>
  <si>
    <t>75-44-101084834</t>
  </si>
  <si>
    <t>De cumplimiento - De calidad del servicio - De pagos de salarios, prestaciones sociales</t>
  </si>
  <si>
    <t>EMPRESA COMUNITARIA "NATIVOS ACTIVOS"</t>
  </si>
  <si>
    <t>CONTRATAR LOS SERVICIOS DE APOYO LOGISTICO CONSISTENTE EN AUDITORIO CON AYUDAS AUDIOVISUALES, ALIMENTACIÓN, HOSPEDAJE Y TRANSPORTE LOCAL (MARITIMO Y TERRESTRE) PARA EL PERSONAL ASISTENTE A DOS (2) TALLERES QUE SE ENCUENTRAN ENMARCADOS EN EL PLAN DE BIENESTAR SOCIAL E INCENTIVOS DE LA ENTIDAD Y CAPACITACIÓN PARA LA VIGENCIA 2017, A REALIZARSE EN EL PNN CORALES DEL ROSARIO Y SAN BERNARDO.</t>
  </si>
  <si>
    <t>COS-007-N-2017</t>
  </si>
  <si>
    <t>https://www.contratos.gov.co/consultas/detalleProceso.do?numConstancia=17-12-6583395</t>
  </si>
  <si>
    <t>2017420501100002E</t>
  </si>
  <si>
    <t>14-46-101013135</t>
  </si>
  <si>
    <t>CONTRATAR LOS SERVICIOS DE APOYO LOGÍSTICO CONSISTENTE EN TRASPORTE, ALOJAMIENTO Y ALIMENTACIÓN PARA ADELANTAR LA CAPACITACIÓN DE LOS LÍDERES DE SEGURIDAD Y SALUD EN EL TRABAJO DE TODAS LA ÁREAS DEL SISTEMA, DIRECCIONES TERRITORIALES Y NIVEL CENTRAL EN CUMPLIMIENTO AL DECRETO 1072 DE 2015 Y LA RESOLUCIÓN 1111 DEL 27 DE MARZO DE 2015</t>
  </si>
  <si>
    <t>COS-006-N-2017</t>
  </si>
  <si>
    <t>https://www.contratos.gov.co/consultas/detalleProceso.do?numConstancia=17-13-6449836</t>
  </si>
  <si>
    <t>IP_MC-009</t>
  </si>
  <si>
    <t>2017420520300009E</t>
  </si>
  <si>
    <t>ALEXANDER MARTINEZ MONTERO</t>
  </si>
  <si>
    <t>OFICINA ASESORA DE PLANEACIÓN</t>
  </si>
  <si>
    <t>16 BERKLEY INTERNATIONAL SEGUROS COLOMBIA</t>
  </si>
  <si>
    <t>INSTITUTO COLOMBIANO DE NORMAS TECNICAS Y CERTIFICACION - ICONTEC</t>
  </si>
  <si>
    <t>SERVICIOS DE AUDITORÍA PARA EL OTORGAMIENTO DE LA CERTIFICACIÓN DEL SISTEMA DE GESTIÓN DE LA CALIDAD DE PARQUES NACIONALES NATURALES DE COLOMBIA BAJO LAS NORMAS NTCGP 1000:2009 Y NTC ISO 9001:2008.</t>
  </si>
  <si>
    <t>COS-005-N-2017</t>
  </si>
  <si>
    <t>https://www.contratos.gov.co/consultas/detalleProceso.do?numConstancia=17-13-6430222</t>
  </si>
  <si>
    <t>IP_MC-007</t>
  </si>
  <si>
    <t>2017420520300007E</t>
  </si>
  <si>
    <t>YASMIN EMILCE GONZALEZ DAZA</t>
  </si>
  <si>
    <t>OFICINA DE GESTION DEL RIESGO</t>
  </si>
  <si>
    <t>Resposabilidad civil extracontractual</t>
  </si>
  <si>
    <t>6 LIBERTY SEGUROS</t>
  </si>
  <si>
    <t>FUNDACION HERPENTARIO NACIONAL DE COLOMBIA</t>
  </si>
  <si>
    <t>7 DV 6</t>
  </si>
  <si>
    <t>PAGO 1 A LOS 3 PRIMEROS TALLERES - 2 PAGO POR LOS TRES ULTIMOS TALLERES</t>
  </si>
  <si>
    <t>CONTRATAR LOS SERVICIOS DE CAPACITACIÓN EN CONOCIMIENTO DE LAS SERPIENTES VENENOSAS DE COLOMBIA Y EN LA PREVENCIÓN, DIAGNÓSTICO, TRATAMIENTO Y PRIMEROS AUXILIOS EN EL ACCIDENTE OFÍDICO PARA MINIMO CINCO ÁREAS PROTEGIDAS PRIORIZADAS DE PARQUES NACIONALES NATURALES DE COLOMBIA.</t>
  </si>
  <si>
    <t>COS-004-N-2017</t>
  </si>
  <si>
    <t>https://www.contratos.gov.co/consultas/detalleProceso.do?numConstancia=17-13-6341159</t>
  </si>
  <si>
    <t>IP_MC-006</t>
  </si>
  <si>
    <t>2017420520300006E</t>
  </si>
  <si>
    <t>LUZ MYRIAM ENRIQUEZ GUATAVITA</t>
  </si>
  <si>
    <t>GRUPO DE GESTIÓN FINANCIERA</t>
  </si>
  <si>
    <t xml:space="preserve">15 JMALUCELLI TRAVELERS SEGUROS S.A </t>
  </si>
  <si>
    <t>CERTICÁMARA S.A.</t>
  </si>
  <si>
    <t>8 DV 7</t>
  </si>
  <si>
    <t>CERTICAMARA S.A.</t>
  </si>
  <si>
    <t>SUMINISTRO DE CERTIFICADOS DIGITALES DE FUNCIÓN PÚBLICA CON SUS RESPECTIVOS DISPOSITIVOS DE ALMACENAMIENTO CRIPTOGRÁFICO Y SOPORTE TÉCNICO, PARA LOS USUARIOS DEL APLICATIVO SISTEMA INTEGRADO DE INFORMACIÓN FINANCIERA SIIF NACION</t>
  </si>
  <si>
    <t>CERTICAMARA S.A</t>
  </si>
  <si>
    <t>COS-003-N-2017</t>
  </si>
  <si>
    <t>https://www.contratos.gov.co/consultas/detalleProceso.do?numConstancia=17-13-6236802</t>
  </si>
  <si>
    <t>IP_MC-003</t>
  </si>
  <si>
    <t>2017420501100001E</t>
  </si>
  <si>
    <t>HELENA ROBLES</t>
  </si>
  <si>
    <t>DIRECCIÓN GENERAL</t>
  </si>
  <si>
    <t>14-44-101090302</t>
  </si>
  <si>
    <t>De cumplimiento - De calidad en el servicio - De pago de salarios, prestaciones sociales legales e indemnizadciones laborales</t>
  </si>
  <si>
    <t>VALENCIA &amp; FALLA AUDITORIAS INTEGRALES S.A.S.</t>
  </si>
  <si>
    <t>IMPUESTOS INCLUIDOS</t>
  </si>
  <si>
    <t>SERVICIOS DE AUDITORÍA AL FONDO DE DISPOSICIÓN Y A LAS CUENTAS ESPECIALES DEL PROGRAMA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PARQUES NACIONALES NATURALES DE COLOMBIA.</t>
  </si>
  <si>
    <t>COS-002-N-2017</t>
  </si>
  <si>
    <t>https://www.contratos.gov.co/consultas/detalleProceso.do?numConstancia=17-13-6222508</t>
  </si>
  <si>
    <t>IP_MC-002</t>
  </si>
  <si>
    <t>2017420520300002E</t>
  </si>
  <si>
    <t>LUIS ALFONSO CANO RAMIREZ</t>
  </si>
  <si>
    <t>15-44-101178652</t>
  </si>
  <si>
    <t>MULTISTREAM LATINOAMÉRICA SAS</t>
  </si>
  <si>
    <t>3 DV 2</t>
  </si>
  <si>
    <t>SUMINISTRO DE SERVÍCIOS STREAMÍNG PARA LA EMISORA VIRTUAL DE PARQUES NACIONALES NATURALES DE COLOMBIA.</t>
  </si>
  <si>
    <t>COS-001-N-2017</t>
  </si>
  <si>
    <t>https://www.contratos.gov.co/consultas/detalleProceso.do?numConstancia=17-13-6617215</t>
  </si>
  <si>
    <t>IP_MC-014</t>
  </si>
  <si>
    <t>2017420520300014E</t>
  </si>
  <si>
    <t>NESTOR HERNAN ZABALA BERNAL</t>
  </si>
  <si>
    <t>GRUPO SISTEMAS DE INFORMACIÓN Y RADIOCOMUNICACIONES</t>
  </si>
  <si>
    <t>12-44-101155170</t>
  </si>
  <si>
    <t>De cumplimiento - De calidad y correcto funcionamiento de los bienes suministrados - De calidad del servicio - De pago de salarios, prestaciones sociales legales e indemnizaciones laborales</t>
  </si>
  <si>
    <t>VASQUEZ CARO &amp; CIA SAS</t>
  </si>
  <si>
    <t>1 DV 0</t>
  </si>
  <si>
    <t>PAGO MENSUAL</t>
  </si>
  <si>
    <t>8. SISTEMAS DE INFORMACIÓN</t>
  </si>
  <si>
    <t>11 MANTENIMIENTO y/o REPARACIÓN</t>
  </si>
  <si>
    <t>CONTRATAR EL SERVICIO DE MANTENIMIENTO PREVENTÍVO Y CORRECTÍVO INCLUYENDO REPUESTOS Y MANO DE OBRA A (2) DOS IMPRESORAS OKIDATA, UBICADAS EN LA SEDE DE NIVEL CENTRAL EN BOGOTÁ, CALLE 74 NO.11-81</t>
  </si>
  <si>
    <t>CMT-003-N-2017</t>
  </si>
  <si>
    <t>https://www.contratos.gov.co/consultas/detalleProceso.do?numConstancia=17-13-6588371</t>
  </si>
  <si>
    <t>IP_MC-013</t>
  </si>
  <si>
    <t>2017420520300013E</t>
  </si>
  <si>
    <t>64-44-101009629</t>
  </si>
  <si>
    <t>SISELCOM SISTEMAS ELECTRICOS Y COMUNICACIONES</t>
  </si>
  <si>
    <t>CONTRATAR EL SERVICIO DE MANTENIMIENTO PREVENTIVO Y CORRECTIVO, INCLUYENDO REPUESTOS ORIGINALES CUANDO ESTOS SE REQUIERAN Y MANO DE OBRA CALIFICADA PARA (2) DOS UPS (EATON POWERWARE PW9390 DE 80 KVA Y PW915515 KVA, UBICADAS EN LA SEDE DE NIVEL CENTRAL EN BOGOTÁ CALLE 74-W11-81.</t>
  </si>
  <si>
    <t>SISELCOM SAS</t>
  </si>
  <si>
    <t>CMT-002-N-2017</t>
  </si>
  <si>
    <t>https://www.contratos.gov.co/consultas/detalleProceso.do?numConstancia=17-12-6289441</t>
  </si>
  <si>
    <t>2017420500800001E</t>
  </si>
  <si>
    <t>GU71909</t>
  </si>
  <si>
    <t>DE CUMPLIMIENTO - DE CALIDAD DEL SERVICIO</t>
  </si>
  <si>
    <t>4 CONFIANZA</t>
  </si>
  <si>
    <t>SOPORTE LÓGICO LTDA</t>
  </si>
  <si>
    <t>5 DV 4</t>
  </si>
  <si>
    <t>3 pagos de 15144028y uno por 5048010</t>
  </si>
  <si>
    <t>CONTRATAR EL MANTENIMIENTO DEL SISTEMA DE INFORMACIÓN HUMANO WEB DE PARQUES NACIONALES, INCLUYENDO SOPORTE TELEFÓNICO, PRESENCIAL Y PLATAFORMA, ASÍ COMO MESA DE AYUDA, CUMPLIENDO LOS REQUISITOS MÍNIMOS EXIGIDOS</t>
  </si>
  <si>
    <t>CMT-001-N-2017</t>
  </si>
  <si>
    <t>https://www.contratos.gov.co/consultas/detalleProceso.do?numConstancia=17-12-6412772</t>
  </si>
  <si>
    <t>2017420501000170E</t>
  </si>
  <si>
    <t>6 NO CONSTITUYÓ GARANTÍAS</t>
  </si>
  <si>
    <t>SOCIEDAD DE AUTORES Y COMPOSITORES DE COLOMBIA SAYCO</t>
  </si>
  <si>
    <t>LICENCIA DE COMUNICACION</t>
  </si>
  <si>
    <t>LICENCIA OTORGADA POR SAYCO A In Situ RADIO, DE USO TEMPORAL, NO EXCLUSIVA Y ONEROSA PARA LA COMUNICACIÓN PÚBLICA, A TRAVÉS DE LA PUESTA A DISPOSICIÓN, DE LAS OBRAS MUSICALES DE SU REPERTORIO EN EL SERVICIO QUE PRESTA In Situ RADIO, EL CUAL CORRESPONDE A LA TRANSMISIÓN EXCLUSIVAMENTE SONORA POR LA RED DIGITAL INTERNET, PARA QUE SUS DESTINATARIOS O USUARIOS PUEDAN ACCEDER A LAS OBRAS DESDE EL MOMENTO Y LUGAR QUE CADA UNO ELIJA PARA SU ESCUCHA, CON POSIBILIDAD DE REALIZAR UNA REPRODUCCIÓN, COPIA O DESCARGA DE LAS MISMAS POR PARTE DE LA ENTIDAD.</t>
  </si>
  <si>
    <t>CLC-001-N-2017</t>
  </si>
  <si>
    <t>2017420520300012E</t>
  </si>
  <si>
    <t>COMPRAVENTA</t>
  </si>
  <si>
    <t>CCV-003-N-2018</t>
  </si>
  <si>
    <t>https://www.contratos.gov.co/consultas/detalleProceso.do?numConstancia=17-13-6486725</t>
  </si>
  <si>
    <t>IP_MC-011</t>
  </si>
  <si>
    <t>2017420520300011E</t>
  </si>
  <si>
    <t>1845421-8</t>
  </si>
  <si>
    <t xml:space="preserve">De cumplimiento - De calidad y correcto funcionamiento de los bienes suministrados </t>
  </si>
  <si>
    <t>13 SURAMERICANA</t>
  </si>
  <si>
    <t xml:space="preserve"> SES SERVICIOS EMPRESARIALES ESPECIALIZADOS LTDA</t>
  </si>
  <si>
    <t>2. ESTRATEGIAS ESPECIALES DE MANEJO</t>
  </si>
  <si>
    <t>ADQUISICIÓN DE ACCESS POINT TIPO PROFESIONAL CON DESTINO A LAS ÁREAS PROTEGIDAS DE PARQUES NACIONALES NATURALES DE COLOMBIAADQUISICIÓN DE ACCESS POINT TIPO PROFESIONAL CON DESTINO A LAS ÁREAS PROTEGIDAS DE PARQUES NACIONALES NATURALES DE COLOMBIA</t>
  </si>
  <si>
    <t>CCV-002-N-2017</t>
  </si>
  <si>
    <t>https://www.contratos.gov.co/consultas/detalleProceso.do?numConstancia=17-13-6293001</t>
  </si>
  <si>
    <t>IP_MC-005</t>
  </si>
  <si>
    <t>2017420520300005E</t>
  </si>
  <si>
    <t>33-44-101153398</t>
  </si>
  <si>
    <t>UP IDEAS S.A.</t>
  </si>
  <si>
    <t>ELABORACIÓN E IMPRESIÓN DE TALONARIOS DENOMINADOS "FACTURAS" CON NÚMERO CONSECUTIVO SEGÚN ARTES, PARA PARQUES NACIONALES NATURALES DE COLOMBIA</t>
  </si>
  <si>
    <t>UP IDEAS SAS</t>
  </si>
  <si>
    <t>CCV-001-N-2017</t>
  </si>
  <si>
    <t>N-A</t>
  </si>
  <si>
    <t>IP_MC-004</t>
  </si>
  <si>
    <t>2017420520300004E</t>
  </si>
  <si>
    <t>1 ADICIÓN EN VALOR (DIFERENTE A PRÓRROGAS)</t>
  </si>
  <si>
    <t>SEGUROS DE VIDA DEL ESTADO S.A.</t>
  </si>
  <si>
    <t>4. SERVICIOS ECOSISTÉMICOS</t>
  </si>
  <si>
    <t>18 SEGUROS</t>
  </si>
  <si>
    <t>CONTRATAR EL SEGURO DE ACCIDENTES PERSONALES QUE AMPARE LOS GUARDAPARQUES AL SERVICIO DE PARQUES NACIONALES NATURALES DE COLOMBIA</t>
  </si>
  <si>
    <t>AUTO-013-N-2017</t>
  </si>
  <si>
    <t>IP_MC-001</t>
  </si>
  <si>
    <t>2017420520300001E</t>
  </si>
  <si>
    <t>QBE SEGUROS S.A.</t>
  </si>
  <si>
    <t>CONTRATAR EL SEGURO DE RESPONSABILIDAD CIVIL QUE AMPARE A LOS GUARDAPARQUES AL SERVICIO DE PARQUES NACIONALES NATURALES DE COLOMBIA</t>
  </si>
  <si>
    <t>AUTO-008-N-2017</t>
  </si>
  <si>
    <t>EN PROCESO</t>
  </si>
  <si>
    <t>AMP</t>
  </si>
  <si>
    <t>JARGU S.A. CORREDORES DE SEGUROS</t>
  </si>
  <si>
    <t>9 DV 8</t>
  </si>
  <si>
    <t>OC</t>
  </si>
  <si>
    <t>21 ORDEN DE COMPRA</t>
  </si>
  <si>
    <t>6 ACUERDO MARCO DE PRECIO</t>
  </si>
  <si>
    <t>SERVICIO DE INTERMEDIACION DE SEGUROS PARA PARQUES NACIONALES NATURALES DE COLOMBIA</t>
  </si>
  <si>
    <t>AMP-009-N-2017</t>
  </si>
  <si>
    <t>JORGE HERNAN JARAMILLO OCHOA</t>
  </si>
  <si>
    <t>SUMINISTRO DE PRODUCTOS DE IMPRESIÓN LITOGRÁFICA PARA LA PRODUCCIÓN DE MATERIAL DE DIVULGACIÓN DE PARQUES NACIONALES NATURALES DE COLOMBIA</t>
  </si>
  <si>
    <t>AMP-008-N-2017</t>
  </si>
  <si>
    <t>INSTITUCIONAL STAR SERVICES LTDA</t>
  </si>
  <si>
    <t>SUMINISTRO DE PAPELERÍA Y ÚTILES DE OFICINA PARA EL NIVEL CENTRAL DE PARQUES NACIONALES NATURALES DE COLOMBIA</t>
  </si>
  <si>
    <t>AMP-007-N-2017</t>
  </si>
  <si>
    <t>2017420500300005E</t>
  </si>
  <si>
    <t>SERVIASEO S.A.</t>
  </si>
  <si>
    <t>PRESTACIÓN DEL SERVICIO INTEGRAL DE ASEO PARA NIVEL CENTRAL DE PARQUES NACIONALES NATURALES DE COLOMBIA</t>
  </si>
  <si>
    <t>AMP-006-N-2017</t>
  </si>
  <si>
    <t xml:space="preserve">UNIPLES S.A </t>
  </si>
  <si>
    <t>SUMINISTRO DE CONSUMIBLES DE IMPRESION PARA EL NIVEL CENTRAL DE PARQUES NACIONALES NATURALES DE COLOMBIA - OKIDATA</t>
  </si>
  <si>
    <t>AMP-005-N-2017</t>
  </si>
  <si>
    <t>KEY MARKET S.A.S</t>
  </si>
  <si>
    <t>SUMINISTRO DE CONSUMIBLES DE IMPRESION PARA EL NIVEL CENTRAL DE PARQUES NACIONALES NATURALES DE COLOMBIA - HP</t>
  </si>
  <si>
    <t>AMP-004-N-2017</t>
  </si>
  <si>
    <t>2017420500300002E</t>
  </si>
  <si>
    <t>UNION TEMPORAL NOVATOURS VISION TOURS</t>
  </si>
  <si>
    <t>10. CONOCIMIENTO VOC</t>
  </si>
  <si>
    <t>SUMINISTRO DE TIQUETES AÉREOS PARA PARQUES NACIONALES NATURALES DE COLOMBIA</t>
  </si>
  <si>
    <t>AMP-003-N-2017</t>
  </si>
  <si>
    <t>2017420500300003E</t>
  </si>
  <si>
    <t>COLOMBIANA DE COMERCIO SA Y/O ALKOSTO SA</t>
  </si>
  <si>
    <t>ADQUISICIÓN DE CUATRO (049 LLANTAS PARA EL VEHÍCULO DE PLACAS OBI319, CHEVROLET CAPTIVA ASIGNADO A EL NIVEL CENTRAL DE PARQUES NACIONALES NATURALES DE COLOMBIA</t>
  </si>
  <si>
    <t>AMP-002-N-2017</t>
  </si>
  <si>
    <t>SEGUROS GENERALES SURAMERICANA SA</t>
  </si>
  <si>
    <t>ADQUISICIÓN DE SOAT PARA EL PARQUE AUTOMOTOR DE PARQUES NACIONALES NATURALES DE COLOMBIA</t>
  </si>
  <si>
    <t>AMP-001-N-2017</t>
  </si>
  <si>
    <t>14 PRESTACIÓN DE SERVICIOS</t>
  </si>
  <si>
    <t>2017420501000217E</t>
  </si>
  <si>
    <t>HECTOR ANDRES RAMIREZ HERNANDEZ</t>
  </si>
  <si>
    <t>https://www.contratos.gov.co/consultas/detalleProceso.do?numConstancia=17-12-6839003</t>
  </si>
  <si>
    <t>2017420501000216E</t>
  </si>
  <si>
    <t>MARIO ANDRES MAYOLO OBREGON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</si>
  <si>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t>
  </si>
  <si>
    <t>CPS-216-N-2017</t>
  </si>
  <si>
    <t>https://www.contratos.gov.co/consultas/detalleProceso.do?numConstancia=17-12-6838849</t>
  </si>
  <si>
    <t>2017420501000215E</t>
  </si>
  <si>
    <t>EDNA MARIA CAROLINA JARRO FAJARDO</t>
  </si>
  <si>
    <t>SUBDIRECCIÓN DE GESTIÓN Y MANEJO DE AREAS PROTEGIDAS</t>
  </si>
  <si>
    <t>GIOVANY ALEJANDRO RUIZ VEGA</t>
  </si>
  <si>
    <t>7. NUEVAS ÁREAS</t>
  </si>
  <si>
    <t>PRESTACIÓN DE SERVICIOS PROFESIONALES Y DE APOYO A LA GESTIÓN EN LOS TRÁMITES Y ACTIVIDADES DE CARÁCTER JURIDICO EN EL MARCO DE LOS PROCESOS DE IDENTIFICACIÓN DE LA SITUACIÓN JURIDICA Y SANEAMIENTO DESDE EL PUNTO DE VISTA DE LA PROPIEDAD EN LOS PREDIOS QUE SE ENCUENTREN UBICADOS EN LAS ÁREAS DEL SISTEMA DE PARQUES NACIONALES NATURALES Y EN LAS ZONAS PARA LA DECLARATORIA DE NUEVAS ÁREAS PROTEGIDAS O LA AMPLIACIÓN DE LAS ÁREAS ACTUALMENTE PROTEGIDAS, ADELANTADOS POR PARQUES NACIONALES NATURALES</t>
  </si>
  <si>
    <t>CPS-215-N-2017</t>
  </si>
  <si>
    <t>https://www.contratos.gov.co/consultas/detalleProceso.do?numConstancia=17-12-6838746</t>
  </si>
  <si>
    <t>ANDRES MAURICIO VILLEGAS NAVARRO</t>
  </si>
  <si>
    <t>2017420501000214E</t>
  </si>
  <si>
    <t>MARIA ANGELICA JIMENEZ POVEDA</t>
  </si>
  <si>
    <t>CPS-214-N-2017</t>
  </si>
  <si>
    <t>OK</t>
  </si>
  <si>
    <t>https://www.contratos.gov.co/consultas/detalleProceso.do?numConstancia=17-12-6822070</t>
  </si>
  <si>
    <t>2017420501000213E</t>
  </si>
  <si>
    <t>HERNÁN YECID BARBOSA CAMARGO</t>
  </si>
  <si>
    <t>GRUPO DE GESTIÓN E INTEGRACIÓN DEL SINAP</t>
  </si>
  <si>
    <t xml:space="preserve">RUBY ACOSTA BASTIDAS </t>
  </si>
  <si>
    <t>6 DV 5</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</si>
  <si>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ANÁLISIS ESPACIALES, RELACIONAMIENTO CON ACTORES SOCIALES, ASI COMO AVANZAR EN LA RECOLECCIÓN DE INFORMACIÓN QUE COMPLEMENTE LA CARACTERIZACIÓN SOCIOECONÓMICA Y CULTURAL, EN EL MARCO DEL PROCESO DE LA IMPLEMENTACIÓN DE LA RUTA DE DECLARATORIA PARA LA AMPLIACIÓN DEL PARQUE NACIONAL NATURAL SIERRA DE CHIRIBIQUETE, DE ACUERDO CON LAS DIRECTRICES DEFINIDAS DESDE LA SUBDIRECCIÓN DE GESTIÓN Y MANEJO DE ÁREAS PROTEGIDAS EN ARTICULACIÓN CON LA DIRECCIÓN TERRITORIAL AMAZONIA DE PARQUES NACIONALES NATURALES DE COLOMBIA</t>
  </si>
  <si>
    <t>CPS-213-N-2017</t>
  </si>
  <si>
    <t>https://www.contratos.gov.co/consultas/detalleProceso.do?numConstancia=17-12-6821908</t>
  </si>
  <si>
    <t>LILA ZABARAÍN GUERRA</t>
  </si>
  <si>
    <t>2017420501000212E</t>
  </si>
  <si>
    <t>EFRAIN MOLANO VARGAS</t>
  </si>
  <si>
    <t>PRESTACIÓN DE SERVICIOS PROFESIONALES ESPECIALIZADOS Y DE APOYO A LA GESTIÓN PARA LIDERAR ASPECTOS JURIDICOS, ADMINISTRATIVOS Y FINANCIEROS PARA EL SEGUNDO SEMESTRE DEL PRIMER TRAMO VARIABLE DEL PROGRAMA DESARROILO LOCAL SOSTENIBIE DE LA UNIÓN EUROPEA 2017, QUE TIENE COMO OBJETIVO PRINCIPAL CONTRIBUIR A LA CONSTRUCCIÓN DE LA PAZ EN LAS ZONAS MARGINADAS AFECTADAS POR EL CONFIICTO HISTÓRICO EN COLOMBIA CON EL OBJETO ESPECÍFICO DE PROMOVER EL DESARROILO SOSTENIBLE LOCAL Y LOS MEDIOS DE VIDA DE LAS POBLACIONES QUE VIVEN EN LAS ÁREAS SOCIAL Y AMBIENTALMENTE SENSIBLES MEDIANTE EL APOYO A LA POLÍTICA NACIONAL DE CRECIMIENTO VERDE -PNCV POR PARTE DE LA UNIÓN EUROPEA.</t>
  </si>
  <si>
    <t>CPS-212-N-2017</t>
  </si>
  <si>
    <t>NO</t>
  </si>
  <si>
    <t>https://www.contratos.gov.co/consultas/detalleProceso.do?numConstancia=17-12-6798365</t>
  </si>
  <si>
    <t>2017420501000211E</t>
  </si>
  <si>
    <t>MANUEL DE JESUS MEDINA CHAMORRO</t>
  </si>
  <si>
    <t>PRESTACIÓN DE SERVICIOS TÉCNICOS Y DE APOYO A LA GESTIÓN DIARIA DE LA CAJA MENOR DE VIÁTICOS Y GASTOS DE VIAJE DE LA SUBDIRECCIÓN ADMINISTRATIVA Y FINANCIERA DE PARQUES NACIONALES NATURALES-NIVEL CENTRAL.</t>
  </si>
  <si>
    <t>CPS-211-N-2017</t>
  </si>
  <si>
    <t>https://www.contratos.gov.co/consultas/detalleProceso.do?numConstancia=17-12-6757134</t>
  </si>
  <si>
    <t>2017420501000210E</t>
  </si>
  <si>
    <t>14-46-101013634</t>
  </si>
  <si>
    <t>2 DE CUMPLIMIENTO</t>
  </si>
  <si>
    <t>CORPORACION ECOTURISTICAS COMUNITARIA CHINGAZA</t>
  </si>
  <si>
    <t>CONTRATAR LOS SERVICIOS DE APOYO LOGISTICO CONSISTENTE EN TRANSPORTE, HOSPEDAJE, ALIMENTACIÓN E INTERPRETACIÓN AMBIENTAL PARA EL CAMPAMENTO JUVENIL EN EL SECTOR MONTERREDONDO DEL PARQUE NACIONAL NATURAL CHINGAZA DIRIGIDO A LOS HIJOS DE LOS FUNCIONARIOS DE PARQUES NACIONALES NATURALES DE COLOMBIA DEL NIVEL CENTRAL, EN EL MARCO DEL PLAN DE BIENESTAR 2017.</t>
  </si>
  <si>
    <t>CPS-210-N-2017</t>
  </si>
  <si>
    <t>https://www.contratos.gov.co/consultas/detalleProceso.do?numConstancia=17-12-6749542</t>
  </si>
  <si>
    <t>2017420501000209E</t>
  </si>
  <si>
    <t>36-46-101002965</t>
  </si>
  <si>
    <t>MIGUEL ANGEL OSPINA MORENO</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</si>
  <si>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PLANEACIÓN DEL MANEJO Y ORDENAMIENTO TERRITORIAL, EN EL MARCO DE LO DISPUESTO POR LA RUTA ADOPTADA MEDIANTE RESOLUCIÓN 1125 DE 2015 DEL MADS.</t>
  </si>
  <si>
    <t>CPS-209-N-2017</t>
  </si>
  <si>
    <t>https://www.contratos.gov.co/consultas/detalleProceso.do?numConstancia=17-12-6746359</t>
  </si>
  <si>
    <t>2017420501000208E</t>
  </si>
  <si>
    <t>CARLOS MARIO TAMAYO SALDARRIAGA</t>
  </si>
  <si>
    <t>SUBDIRECCIÓN DE SOSTENIBILIDAD Y NEGOCIOS AMBIENTALES</t>
  </si>
  <si>
    <t>GUSTAVO ENRIQUE ARDILA GOMEZ</t>
  </si>
  <si>
    <t>PRESTACIÓN DE SERVICIOS PROFESIONALES PARA APOYAR LA COORDINACIÓN Y ARTICULACIÓN DEL CONTRATO DE ESTRUCTURACIÓN DE SERVICIOS ECOTURISTICOS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DIFERENTES A LAS APP Y EN EL DESARROLLO DE LA BRECHA FINANCIERA</t>
  </si>
  <si>
    <t>CPS-208-N-2017</t>
  </si>
  <si>
    <t>https://www.contratos.gov.co/consultas/detalleProceso.do?numConstancia=17-12-6731007</t>
  </si>
  <si>
    <t>2017420501000207E</t>
  </si>
  <si>
    <t>12-44-101155530</t>
  </si>
  <si>
    <t xml:space="preserve">PAOLA VALDES ACHURRY </t>
  </si>
  <si>
    <t>PRESTACIÓN DE SERVICIOS TÉCNICOS Y DE APOYO A LA GESTIÓN PARA EL DESARROLLO DE ACTIVIDADES ADMINISTRATIVAS DEL GRUPO DE GESTIÓN HUMANA, CONFORME LOS PLANES Y PROGRAMAS ADOPTADOS PARA LA VIGENCIA 2017 (PLAN DE BIENESTAR E INCENTIVOS, PLAN DE CAPACITACIÓN, SISTEMA DE SEGURIDAD Y SALUD EN EL TRABAJO, ETC) CON EL FIN DE DAR CUMPLIMIENTO A LOS CRONOGRAMAS DEFINIDOS EN CADA UNO.</t>
  </si>
  <si>
    <t xml:space="preserve">PAOLA VALDES ACHURY </t>
  </si>
  <si>
    <t>CPS-207-N-2017</t>
  </si>
  <si>
    <t>https://www.contratos.gov.co/consultas/detalleProceso.do?numConstancia=17-12-6730863</t>
  </si>
  <si>
    <t>2017420501000206E</t>
  </si>
  <si>
    <t>MARTHA CECILIA DIAZ</t>
  </si>
  <si>
    <t>GRUPO DE PLANEACIÓN Y MANEJO</t>
  </si>
  <si>
    <t>36-44-101038337</t>
  </si>
  <si>
    <t>JEIMY NEREIDA CUADRADO GONZALEZ</t>
  </si>
  <si>
    <t>PRESTACIÓN DE SERVICIOS PROFESIONALES PARA LA LIDERAR EL ASPECTO TÉCNICO Y OPERATIVO PARA LA IMPLEMENTACIÓN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EUROPEA</t>
  </si>
  <si>
    <t>CPS-206-N-2017</t>
  </si>
  <si>
    <t>https://www.contratos.gov.co/consultas/detalleProceso.do?numConstancia=17-12-6728464</t>
  </si>
  <si>
    <t>2017420501000205E</t>
  </si>
  <si>
    <t>1878488-2</t>
  </si>
  <si>
    <t>CEI CONSULTORES EMPRESARIALES Y DE IMPUESTOS SAS</t>
  </si>
  <si>
    <t>PRESTACIÓN DE SERVICIOS PROFESIONALES ESPECIALIZADOS Y DE APOYO A LA GESTIÓN EN EL GRUPO DE GESTIÓH FINANCIERA, A FIN DE REALIZAR UNA ASESORÍA TRIBUTARIA RELACIONADA CON EL MANEJO DE LOS IMPUESTOS DE PARQUES NACIONALES NATURALES DE COLOMBIA Y LA SUBCUENTA DEL FONAM, CON EL OBJETO DE CONTRIBUIR AL ESTABLECIMIENTO DE LINEAMIENTOS PARA EL CUMPLIMIENTO DE DEBERES FORMALES Y ASPECTOS RELACIONADOS.</t>
  </si>
  <si>
    <t>CPS-205-N-2017</t>
  </si>
  <si>
    <t>https://www.contratos.gov.co/consultas/detalleProceso.do?numConstancia=17-12-6728329</t>
  </si>
  <si>
    <t>2017420501000204E</t>
  </si>
  <si>
    <t>OSCAR ALEJANDRO BARRERA GRANADOS</t>
  </si>
  <si>
    <t>PRESTACIÓN DE SERVICIOS PROFESIONALES Y DE APOYO A LA GESTIÓN PARA DISEÑAR E IMPLEMENTAREL SISTEMA DE SEGURIDAD Y SALUD EN EL TRABAJO (SG-SST) DE PARQUES NACIONALES NATURALESDE COLOMBIA,CONFORME A LA NORMATIVIDADVIGENTE, EN ARTICULACIÓNCON LAS DIRECCIONES TERRITORIALES Y SUS ÁREAS ADSCRITAS</t>
  </si>
  <si>
    <t>CPS-204-N-2017</t>
  </si>
  <si>
    <t>https://www.contratos.gov.co/consultas/detalleProceso.do?numConstancia=17-12-6711070</t>
  </si>
  <si>
    <t>2017420501000203E</t>
  </si>
  <si>
    <t>36-44-101038315</t>
  </si>
  <si>
    <t>NANCY KARINA VILES LOPEZ</t>
  </si>
  <si>
    <t>PRESTACIÓN DE SERVICIOS PROFESIONALES Y DE APOYO A LA GESTIÓN PARA LA IMPLEMENTACIÓN DE LOS ESTÁNDARES ABIERTOS DEL MANEJO ADAPTATIVO EN LA CONSERVACIÓN DE LA VIDA SILVESTRE EN PNN; DONDE SE EVIDENCIE LA ARTICULACIÓN DE LAS LÍNEAS ESTRATÉGICAS DE MANEJO DEFINIDAS POR LA ENTIDAD</t>
  </si>
  <si>
    <t>CPS-203-N-2017</t>
  </si>
  <si>
    <t>https://www.contratos.gov.co/consultas/detalleProceso.do?numConstancia=17-12-6667483</t>
  </si>
  <si>
    <t>2017420501000202E</t>
  </si>
  <si>
    <t>11-44-101105969</t>
  </si>
  <si>
    <t>ADRIANA PEREZ COLORADO</t>
  </si>
  <si>
    <t>RESTACIÓN DE SERVICIOS PROFESIONALES Y DE APOYO A LA GESTIÓN PARA LIDERAR EL PROYECTO DE IMPLEMENTACIÓN EN PARQUES NACIONALES NATURALES DE COLOMBIA, DE LA RESOLUCIÓN 533 DE 2015 Y EL INSTRUCTIVO 002 DEL 2015 (NUEVO MARCO NORMATIVO PARA ENTIDADES DE GOBIERNO E INSTRUCCIONES PARA LA TRANSICIÓN AL MARCO NORMATIVO) EXPEDIDOS POR LA CONTADURIA GEIJERAL DE LA NACIÓN, DURANTE EL ERIODO DE PREPARACIÓN OBLIGATORIA.</t>
  </si>
  <si>
    <t>CPS-202-N-2017</t>
  </si>
  <si>
    <t>https://www.contratos.gov.co/consultas/detalleProceso.do?numConstancia=17-12-6667427</t>
  </si>
  <si>
    <t>2017420501000201E</t>
  </si>
  <si>
    <t>11-44-101105972</t>
  </si>
  <si>
    <t>DANIELA HERNANDEZ LOPEZ</t>
  </si>
  <si>
    <t>PRESTACIÓN DE SERVICIOS TÉCNICOS Y DE APOYO A LA GESTIÓN PARA ACOMPAÑAR A PARQUES NACIONALES NATURALES DE COLOMBIA DURANTE EL PERIODO DE PREPARACIÓN OBLIGATORIA DE LA RESOLUCIÓN 533 DE 2015 Y EL INSTRUCTIVO 002 DEL 2015 (NUEVO MARCO NORMATIVO PARA ENTIDADES DE GOBIERNO E INSTRUCCIONES PARA LA TRANSICIÓN AL MARCO NORMATIVO) EXPEDIDOS POR LA CONTADURÍA GENERAL DE LA NACIÓN</t>
  </si>
  <si>
    <t>CPS-201-N-2017</t>
  </si>
  <si>
    <t>https://www.contratos.gov.co/consultas/detalleProceso.do?numConstancia=17-12-6667346</t>
  </si>
  <si>
    <t>2017420501000200E</t>
  </si>
  <si>
    <t>11-44-101105970</t>
  </si>
  <si>
    <t xml:space="preserve">MIGUEL ANGEL MONRROY </t>
  </si>
  <si>
    <t xml:space="preserve">MIGUEL ANGEL MONROY </t>
  </si>
  <si>
    <t>CPS-200-N-2017</t>
  </si>
  <si>
    <t>https://www.contratos.gov.co/consultas/detalleProceso.do?numConstancia=17-12-6640760</t>
  </si>
  <si>
    <t>2017420501000199E</t>
  </si>
  <si>
    <t>JMALUCELLI TRAVELERS</t>
  </si>
  <si>
    <t>CHRISTIAN BYFIEL PARRA</t>
  </si>
  <si>
    <t>PRESTACIÓN DE SERVICIOS PROFESIONALES DE APOYO A LA PROMOCIÓN EN REDES SOCIALES DE ÁREAS PROTEGIDAS ABIERTAS AL ECOTURISMO, PARA FORTALECER SU IMPLEMENTACIÓN COMO UNA ESTRATEGIA DE CONSERVACIÓN Y APOYO A LAS COMUNIDADES LOCALES, EN EL MARCO DE LA ESTRATEGIA DE COMUNICACIONES DE LA ENTIDAD.</t>
  </si>
  <si>
    <t>CPS-199-N-2017</t>
  </si>
  <si>
    <t>https://www.contratos.gov.co/consultas/detalleProceso.do?numConstancia=17-12-6640462</t>
  </si>
  <si>
    <t>2017420501000198E</t>
  </si>
  <si>
    <t>LAURA CAROLINA GARCIA LEON</t>
  </si>
  <si>
    <t>GRUPO ASUNTOS INTERNACIONALES Y COOPERACIÓN</t>
  </si>
  <si>
    <t>36-44-101038140</t>
  </si>
  <si>
    <t>FELIPE GUERRA BAQUERO</t>
  </si>
  <si>
    <t>PRESTACIÓN DE SERVICIOS PROFESIONALES Y DE APOYO PARA EL POSICIONAMIENTO INTERNACIONAL DE PARQUES NACIONALES EN INSTANCIAS AMBIENTALES MULTILATERALES, COMO LA UNIÓN INTERNACIONAL PARA LA CONSERVACIÓN DE LA NATURALEZA - UICN, EN EL CONVENIO DE DIVERSIDAD BIOLÓGICA, LA CONVENCIÓN MARCO DE NACIONES UNIDAS SOBRE CAMBIO CLIMÁTICO, LAS CONVENCIONES DE LA UNESCO, ENTRE OTROS.</t>
  </si>
  <si>
    <t>CPS-198-N-2017</t>
  </si>
  <si>
    <t>https://www.contratos.gov.co/consultas/detalleProceso.do?numConstancia=17-12-6623095</t>
  </si>
  <si>
    <t>2017420501000197E</t>
  </si>
  <si>
    <t>36-44-101038118</t>
  </si>
  <si>
    <t>JENNY ADRIANA RODRIGUEZ FRANCO</t>
  </si>
  <si>
    <t>PRESTACIÓN DE SERVICIOS PROFESIONALES Y DE APOYO A LA GESTIÓN, PARA ASISTIR A LA OFICINA ASESORA DE PLANEACIÓN EN LA CONSOLIDACIÓN DE INFORMACIÓN, LA ELABORACIÓN DE REPORTES, EL REGISTRO DE INFORMACIÓN EN LOS SISTEMAS DISPUESTOS PARA EL SEGUIMIENTO A LOS PROYECTOS DE INVERSIÓN Y EN EL SOPORTE TÉCNICO PARA LA FORMULACIÓN, TRÁMITES Y REVISIÓN DE PROYECTOS.</t>
  </si>
  <si>
    <t>CPS-197-N-2017</t>
  </si>
  <si>
    <t>https://www.contratos.gov.co/consultas/detalleProceso.do?numConstancia=17-12-6591624</t>
  </si>
  <si>
    <t>2017420501000196E</t>
  </si>
  <si>
    <t>LEIDY VIVIANA SERRANO RAMOS</t>
  </si>
  <si>
    <t>GRUPO DE CONTRATOS</t>
  </si>
  <si>
    <t>36-44-101038053</t>
  </si>
  <si>
    <t>PRESTACIÓN DE SERVICIOS PROFESIONALES Y DE APOYO A LA GESTIÓN PARA ADELANTAR EN EL ÁREA DE CONTRATOS LOS DIVERSOS PROCEDIMIENTOS LEGALES RELACIONADOS CON LOS TRÁMITES PRECONTRACTUALES, CONTRACTUALES Y POSCONTRACTUALES EN EL NIVEL CENTRAL.</t>
  </si>
  <si>
    <t>CPS-196-N-2017</t>
  </si>
  <si>
    <t>https://www.contratos.gov.co/consultas/detalleProceso.do?numConstancia=17-12-6591520</t>
  </si>
  <si>
    <t>2017420501000195E</t>
  </si>
  <si>
    <t>36-44-101038046</t>
  </si>
  <si>
    <t>EMERSON CRUZ ALDANA</t>
  </si>
  <si>
    <t>PRESTACIÓN DE SERVICIOS PROFESIONALES, AROYO A LA ADMINISTRACIÓN DE APLICACIONES Y HERRAMIENTAS DE MESA DE AYUDA, DE RADIOFRECUENCIA, GESTIÓN DE SISTEMAS DE ALMACENAMIENTO DE PARQUES NACIONALES NATURALES Y CORREO ELECTRÓNICO PARA  SOPORTAR LA INFRAESTRUCTURA DE TI DE LA ENTIDAD, PROCESOS Y PROCEDIMIENTOS DE GESTIÓN DE CALIDAD, INMERSAS EN EL MARCO DE LAS FUNCIONES DE GRUPO DE SISTEMAS DE INFORMACIÓN Y RADIOCOMUNICACIONES COMO SOPORTE A LA INFRAESTRUCTURA TECNOLÓGICA INSTITUCIONAL PARA LA TOMA DE DECISIONES APLICANDO POLÍTICAS DE SEGURIDAD DE LA INFORMACIÓN</t>
  </si>
  <si>
    <t>CPS-195-N-2017</t>
  </si>
  <si>
    <t>https://www.contratos.gov.co/consultas/detalleProceso.do?numConstancia=17-12-6583626</t>
  </si>
  <si>
    <t>2017420501000194E</t>
  </si>
  <si>
    <t>12-44-101154266</t>
  </si>
  <si>
    <t>CPS-194-N-2017</t>
  </si>
  <si>
    <t>https://www.contratos.gov.co/consultas/detalleProceso.do?numConstancia=17-12-6569392</t>
  </si>
  <si>
    <t>2017420501000193E</t>
  </si>
  <si>
    <t>36-44-101038005</t>
  </si>
  <si>
    <t>DORIS JOHANNA GUZMAN PARRA</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</si>
  <si>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</si>
  <si>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CPS-193-N-2017</t>
  </si>
  <si>
    <t>https://www.contratos.gov.co/consultas/detalleProceso.do?numConstancia=17-12-6568532</t>
  </si>
  <si>
    <t>2017420501000192E</t>
  </si>
  <si>
    <t>36-44-101038002</t>
  </si>
  <si>
    <t>YULI ANDREA BECERRA CASTIBLANCO</t>
  </si>
  <si>
    <t>PRESTACIÓN DE SERVICIOS PROFESIONALES EN EL GRUPO GESTIÓN FINANCIERA, ÁREA CONTABLE, CON EL FIN DE APOYAR LASACTIVIDADES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 EFICIENTE Y TRANSPARENTE EN LA RENDICIÓN DE CUENTAS A LOS ENTES DE CONTROL.</t>
  </si>
  <si>
    <t>CPS-192-N-2017</t>
  </si>
  <si>
    <t>https://www.contratos.gov.co/consultas/detalleProceso.do?numConstancia=17-12-6568404</t>
  </si>
  <si>
    <t>2017420501000176E</t>
  </si>
  <si>
    <t>MARIA DEL CARMEN MONCADA ROSERO</t>
  </si>
  <si>
    <t>PRESTACIÓN DE SERVICIOS PROFESIONALES EN EL GRUPO GESTIÓN FINANCIERA, ÁREA CONTABLE, CON EL FIN DE APOYAR LAS ACTIVIDADES DE GESTIÓN Y ANÁLISIS DE CONFONMIDAD CON LAS NONMASEMITIDAS POR LA CONTADURIA GENERAL Y DEMÁS NORMAS RELACIONADAS PARA EL SECTOR PÚBLICO, INCLUYENDO NORMAS INTERNACIONALES A FIN DE GARANTIZAR LA PRESENTACIÓN DE LOS ESTADOS FINANCIEROS EN FONMA OPORTUNA, CON CARACTERISTICAS DE CONFIABILIDAD Y COMPRESIBILIDAD Y LA SOSTENIBILIDAD DELSISTEMA CONTABLE PARA LOGRAR UNA GESTIÓN EFICIENTE Y TRANSPARENTE EN LA RENDICIÓN DE CUENTAS A LOS ENTES DE CONTROL.</t>
  </si>
  <si>
    <t>CPS-191-N-2017</t>
  </si>
  <si>
    <t>https://www.contratos.gov.co/consultas/detalleProceso.do?numConstancia=17-12-6568310</t>
  </si>
  <si>
    <t>2017420501000190E</t>
  </si>
  <si>
    <t>GU072862</t>
  </si>
  <si>
    <t>RAFAEL ANGEL GONZALEZ ARANGO</t>
  </si>
  <si>
    <t>RESTACIÓN DE SERVICIOS TÉCNICOS Y DE APOYO A LA GESTIÓN EN EL GRUPO DE CONTRATOS DEL NIVEL CENTRAL DE PARQUES NACIONALES NATURALES DE COLOMBIAEN LA CREACIÓN, TRÁMITE Y SEGUIMIENTO DE LA GESTIÓN PARA EL MANEJO, UNIFICACIÓNY CONSOLIDACIÓNDEL ARCHIVO DE CONTRATOSDE CONCESIÓN, CONTRATOS DE ECOTURISMO COMUNITARIO, Y CONVENIOS EN GENERAL, OBLIGÁNDOSE A LA VERIFICACIÓN DE LISTA DE CHEQUEO PARA LA SUSCRIPCIÓN DE CONVENIOS Y CONCESIONES, ELABORACIÓN DE REQUERIMIENTOS DE DOCUMENTACIÓN, DILIGENCIAMIENTODEL REPORTE DE RENDICIÓN DE LA CUENTA A TRAVÉS DEL SIRECI, IMPLEMENTACIÓNDEL SISTEMA DE GESTIÓN DE CALIDAD, INFORMES A LAS CÁMARAS DE COMERCIO, INCORPORACIÓN DE LOS CONTRATISTAS A TRAVÉS DEL SIGEP Y DEMÁS TRÁMITE DEL GRUPO DE CONTRATOSDEL NIVEL CENTRAL</t>
  </si>
  <si>
    <t>CPS-190-N-2017</t>
  </si>
  <si>
    <t>SUSC-SUSP</t>
  </si>
  <si>
    <t>https://www.contratos.gov.co/consultas/detalleProceso.do?numConstancia=17-12-6556948</t>
  </si>
  <si>
    <t>2017420501000189E</t>
  </si>
  <si>
    <t>SUSP DEL 01 DE JUNIO A 31 DE AGOSTO</t>
  </si>
  <si>
    <t>1. SI</t>
  </si>
  <si>
    <t>BLANCA CECILIA MENDOZA MARTÍNEZ</t>
  </si>
  <si>
    <t>15-46-101004226</t>
  </si>
  <si>
    <t>ANA CARMENZA ACEVEDO ALVAREZ</t>
  </si>
  <si>
    <t>PRESTACIÓN DE SERVICIOS DE APOYO A LA GESTIÓN PARA EJECUTAR LAS ACTIVIDADES LOGÍSTICAS,OPERATIVAS EN COMERCIALIZACIÓN DE PRODUCTOS ARTESANALES INSTITUCIONALES EN LOS PUNTOS DE VENTA DE LA TIENDA DE PARQUES Y TIENDA ITINERANTE.</t>
  </si>
  <si>
    <t>CPS-189-N-2017</t>
  </si>
  <si>
    <t>https://www.contratos.gov.co/consultas/detalleProceso.do?numConstancia=17-12-6556825</t>
  </si>
  <si>
    <t>2017420501000188E</t>
  </si>
  <si>
    <t>15-46-101004225</t>
  </si>
  <si>
    <t>MARIA ISABEL MEDINA GARCIA</t>
  </si>
  <si>
    <t>CPS-188-N-2017</t>
  </si>
  <si>
    <t>https://www.contratos.gov.co/consultas/detalleProceso.do?numConstancia=17-12-6556712</t>
  </si>
  <si>
    <t>2017420501000187E</t>
  </si>
  <si>
    <t>15-46-101004227</t>
  </si>
  <si>
    <t>LUIS ALEJANDRO PEREZ GONZALEZ</t>
  </si>
  <si>
    <t>CPS-187-N-2017</t>
  </si>
  <si>
    <t>https://www.contratos.gov.co/consultas/detalleProceso.do?numConstancia=17-12-6556561</t>
  </si>
  <si>
    <t>2017420501000186E</t>
  </si>
  <si>
    <t>15-46-101004224</t>
  </si>
  <si>
    <t>DIKEN DUVAN MORA MORA</t>
  </si>
  <si>
    <t>CPS-186-N-2017</t>
  </si>
  <si>
    <t>https://www.contratos.gov.co/consultas/detalleProceso.do?numConstancia=17-12-6556264</t>
  </si>
  <si>
    <t>2017420501000185E</t>
  </si>
  <si>
    <t>15-46-101004223</t>
  </si>
  <si>
    <t>YOLANDA RIVERA HERNANDEZ</t>
  </si>
  <si>
    <t>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t>
  </si>
  <si>
    <t>CPS-185-N-2017</t>
  </si>
  <si>
    <t>https://www.contratos.gov.co/consultas/detalleProceso.do?numConstancia=17-12-6554554</t>
  </si>
  <si>
    <t>2017420501000184E</t>
  </si>
  <si>
    <t>15-46-101004222</t>
  </si>
  <si>
    <t>JEIMY CAROLINA LEON COLON</t>
  </si>
  <si>
    <t>PRESTACIÓN DE SERVICIOS DE APOYO A LA GESTIÓN PARA EJECUTAR LAS ACTIVIDADES LOGISTICAS, OPERATIVAS EN COMERCIALIZACIÓN DE PRODUCTOS ARTESANALES E INSTITUCIONALES EN LOS PUNTOS DE VENTA DE LA TIENDA DE PARQUES Y TIENDA ITINERANTE</t>
  </si>
  <si>
    <t>CPS-184-N-2017</t>
  </si>
  <si>
    <t>https://www.contratos.gov.co/consultas/detalleProceso.do?numConstancia=17-12-6554149</t>
  </si>
  <si>
    <t>2017420501000183E</t>
  </si>
  <si>
    <t>SUSP DEL 01 DE JUNIO A 31 DE AGOSTO - REINICIO EL 13 DE JULIO</t>
  </si>
  <si>
    <t>ACTA DE REINICIACIÓN DEL 13 DE JULIO AL 23 DE JULIO</t>
  </si>
  <si>
    <t>15-46-101004221</t>
  </si>
  <si>
    <t>SANDRA LILIANA CHAVES CLAVIJO</t>
  </si>
  <si>
    <t>PRESTACIÓN DE SERVICIOS DE TÉCNICOS DE APOYO A LA GESTIÓN PARA EJECUTAR LAS ACTIVIDADES LOGÍSTICAS, OPERATIVAS EN COMERCIALIZACIÓN DE PRODUCTOS ARTESANALES E INSTITUCIONALES EN LOS PUNTOS DE VENTA DE LA TIENDA DE PARQUES Y TIENDA ITINERANTE</t>
  </si>
  <si>
    <t>CPS-183-N-2017</t>
  </si>
  <si>
    <t>https://www.contratos.gov.co/consultas/detalleProceso.do?numConstancia=17-12-6550477</t>
  </si>
  <si>
    <t>2017420501000181E</t>
  </si>
  <si>
    <t>36-44-101037969</t>
  </si>
  <si>
    <t>JULIANA  FERNANDA RAMIREZ ZAMBRANO</t>
  </si>
  <si>
    <t>PRESTACIÓN DE SERVICIOS PROFESIONALES Y DE APOYO A LA GESTIÓN EN EL GRUPO DE PROCESOS CORPORATIVOS PARA EL DESARROLLO DE LAS ETAPAS PRECONTRACTUALES, CONTRACTUALES Y POSCONTRACTUALES QUE SE ADELANTEN EN LA DEPENDENCIA, ASÍ COMO EL SEGUIMIENTO AL PRESUPUESTO ASIGNADO Y ORIENTACIÓN EN MATERIA JURIDICA EN LAS ACTIVIDADES RELACIONADAS CON SEGUROS A CARGO DEL GRUPO</t>
  </si>
  <si>
    <t>CPS-182-N-2017</t>
  </si>
  <si>
    <t>https://www.contratos.gov.co/consultas/detalleProceso.do?numConstancia=17-12-6550373</t>
  </si>
  <si>
    <t>2017420501000177E</t>
  </si>
  <si>
    <t>36-44-101037970</t>
  </si>
  <si>
    <t xml:space="preserve">NUBIA STELLA MOSQUERA QUILINDO </t>
  </si>
  <si>
    <t>PRESTACIÓN DE SERVICIOS TÉCNICOS Y DE APOYO A LA GESTIÓN DEL GRUPO DE PROCESOS CORPORATIVOS PARA LA ATENCIÓN DE USUARIÓSINTERESADOS EN ADELANTAR SOLICITUDES EN LOS SERVICIOS DE TRÁMITES AMBIENTALES, QUEJAS, RECLAMOS Y SUGERENCIAS EN LOS PARQUES NACIONALES NATURALES, ASI COMO LA DEMÁS INFORMACIÓN DE INTERÉS POR PARTE DE LOS CIUDADANOS</t>
  </si>
  <si>
    <t>CPS-181-N-2017</t>
  </si>
  <si>
    <t>https://www.contratos.gov.co/consultas/detalleProceso.do?numConstancia=17-12-6550214</t>
  </si>
  <si>
    <t>2017420501000180E</t>
  </si>
  <si>
    <t>12-44-101154013</t>
  </si>
  <si>
    <t>ANDREA MARCELA PANTOJA GARZON</t>
  </si>
  <si>
    <t>PRESTACIÓN DE SERVICIOS PROFESIONALES ESPECIALIZADOS PARA ASISTIR Y APOYAR JURÍDICAMENTE A LA SUBDIRECCIÓN ADMINISTRATIVA Y FINANCIERA EN IA CONSTRUCCIÓN, ELABORACIÓN,SEGUIMIENTOY CONTROL DE LOS PROCESOSCONTRACTUALESADELANTADOSPOR LA ENTIDAD; ASISTIR JURIDICAMENTE EL SEGUIMIENTO Y CONTROL DE LOS CONVENIOS CELEBRADOS POR LA ENTIDAD, ASÍ COMO ASISTIR JURÍDICAMENTE A LAS DIRECCIONES TERRITORIALES DE LA ENTIDAD EN LOS PROCESOS DE CONTRATACIÓN DE ESPECIAL COMPLEJIDAD</t>
  </si>
  <si>
    <t>CPS-180-N-2017</t>
  </si>
  <si>
    <t>https://www.contratos.gov.co/consultas/detalleProceso.do?numConstancia=17-12-6550099</t>
  </si>
  <si>
    <t>2017420501000179E</t>
  </si>
  <si>
    <t>12-44-101154011</t>
  </si>
  <si>
    <t>CPS-179-N-2017</t>
  </si>
  <si>
    <t>https://www.contratos.gov.co/consultas/detalleProceso.do?numConstancia=17-12-6550010</t>
  </si>
  <si>
    <t>2017420501000178E</t>
  </si>
  <si>
    <t>CLAUDIA JULIANA HERNANDEZ CASTELLANOS</t>
  </si>
  <si>
    <t>CONTRATO PRESTACIÓN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ECOTURISMO COMUNITARIO EN ÁREAS PROTEGIDAS Y/O EN SUS ZONAS DE INFLUENCIA</t>
  </si>
  <si>
    <t>CPS-178-N-2017</t>
  </si>
  <si>
    <t>https://www.contratos.gov.co/consultas/detalleProceso.do?numConstancia=17-12-6549840</t>
  </si>
  <si>
    <t>2017420501000191E</t>
  </si>
  <si>
    <t>ADRIANA MARIA CAMPO SANCHEZ</t>
  </si>
  <si>
    <t>PRESTACIÓN DE SERVICIOS PROFESIONALES EN EL GRUPO GESTIÓN FINANCIERA, PARA APOYAR LA GESTIÓN DEL GRUPO GESTIÓN FINANCIERA, ANALIZAR Y DEPURAR LAS PARTIDAS DE LAS CONCILIACIONES BANCARIAS DE PARQUES NACIONALES Y FONAM, APOYO A LA CONSTRUCCIÓN Y PROPUESTA DE MEJORA A LOS PROCEDIMIENTOS RELACIONADOS EL MANEJO DE EFECTIVO Y CONCILIACIONES Y PARTICIPAR EN EL PROCESO DE ANÁLISIS DE PROCEDIMIENTOS Y MOVIMIENTOS DE EFECTIVO PARA EFECTOS DE LA SOSTENIBILIDAD DEL SISTEMA CONTABLE.</t>
  </si>
  <si>
    <t>CPS-177-N-2017</t>
  </si>
  <si>
    <t>https://www.contratos.gov.co/consultas/detalleProceso.do?numConstancia=17-12-6549755</t>
  </si>
  <si>
    <t>2017420501000182E</t>
  </si>
  <si>
    <t>MARLENY CHACON CAMACHO</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</si>
  <si>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t>
  </si>
  <si>
    <t>CPS-176-N-2017</t>
  </si>
  <si>
    <t>https://www.contratos.gov.co/consultas/detalleProceso.do?numConstancia=17-12-6495013</t>
  </si>
  <si>
    <t>2017420501000175E</t>
  </si>
  <si>
    <t>36-44-101037862</t>
  </si>
  <si>
    <t>DORIS LUCIA LANDAZURI CENTENO</t>
  </si>
  <si>
    <t>PRESTACIÓN DE SERVICIOS PROFESIONALES PARA ADELANTAR ACTIVIDADES DE SEGUIMIENTO Y CONTROL A LAS CUENTAS POR COBRAR DE GOBIERNO NACIONAL Y DE LA SUBCUENTA-FONAM DEL NIVEL CENTRAL, DE LAS DIRECCIONES TERRITORIALES Y SEGUIMIENTO A LAS ACTIVIDADES REALIZADAS AL INTERIOR DEL GRUPO DE GESTIÓN FINANCIERA</t>
  </si>
  <si>
    <t>CPS-175-N-2017</t>
  </si>
  <si>
    <t>FIN</t>
  </si>
  <si>
    <t>ANULADO</t>
  </si>
  <si>
    <t>Anulado por que realmente es Contrato de servicios (004)</t>
  </si>
  <si>
    <t>11 NO SE DILIGENCIA INFORMACIÓN PARA ESTE FORMULARIO EN ESTE PERÍODO DE REPORTE</t>
  </si>
  <si>
    <t>CPS-174-N-2017</t>
  </si>
  <si>
    <t>https://www.contratos.gov.co/consultas/detalleProceso.do?numConstancia=17-12-6478839</t>
  </si>
  <si>
    <t>2017420501000174E</t>
  </si>
  <si>
    <t>18-46-101000689</t>
  </si>
  <si>
    <t>ERIKA PATRICIA ROJAS GONZALEZ</t>
  </si>
  <si>
    <t>1. SANEAMIENTO</t>
  </si>
  <si>
    <t>PRESTACIÓN DE SERVICIOS PROFESIONALES COMO APOYO AL GRUPO DE COMUNICACIONES Y EDUCACIÓN AMBIENTAL, PARA LA REALIZACIÓN DE LAS ACTIVIDADES RELACIONADAS CON EL MANEJO DE INFORMACIÓN REQUERIDA PARA EL DESARROLLO, IMPLEMENTACIÓN Y SEGUIMIENTO DE LA ESTRATEGIA DE COMUNICACIÓN Y EDUCACIÓN PARA LA PREVENCIÓN PRIMARIA Y SECUNDARIA DE LOS CONFLICTOS PROPIOS DE PNNC; CON ÉNFASIS EN LA PARTICIPACIÓN INSTITUCIONAL EN LA MESA NACIONAL DE CONCERTACIÓN CON CAMPESINOS SOBRE TEMAS DE USO, OCUPACIÓN Y TENENCIA; CON EL PROPÓSITO DE FORTALECER SU LIDERAZGO EN LOS PROCESOS DE DIÁLOGO SOCIAL QUE SE ADELANTEN EN EL MARCO EN LA CONSERVACIÓN DE LAS ÁREAS PROTEGIDAS Y CON LA PARTICIPACIÓN DE DIVERSOS ACTORES SOCIALES E INSTITUCIONALES</t>
  </si>
  <si>
    <t>CPS-173-N-2017</t>
  </si>
  <si>
    <t>https://www.contratos.gov.co/consultas/detalleProceso.do?numConstancia=17-12-6451157</t>
  </si>
  <si>
    <t>2017420501000173E</t>
  </si>
  <si>
    <t>14-46-101012655</t>
  </si>
  <si>
    <t>MARLEY ROJAS GUTIEREZ</t>
  </si>
  <si>
    <t>RESTAR SELVICIOS PROFESIONALES PARA EL ANÁLISIS Y EVALUACIÓN DE ESTUDIOS AMBIENTALES Y DISEÑOS RELACIONADOS CON PROYECTOS, OBRAS O ACTIVIDADES QUE SE PRETENDAN EJECUTAR AL INTERIOR DE LAS ÁREAS PROTEGIDAS DEL SISTEMA DE PARQUES NACIONALES NATURALES O EN SUS ZONAS DE INFLUENCIA, APOYAR TRÁMITES AMBIENTALES Y BRINDAR ORIENTACIÓN TÉCNICA EN TEMAS RELACIONADOS CON OBRAS CIVILES, EN EL MARCO DEL SUBPROGRAMA DE REGULACIÓN DE RECURSOS NATURALES EN LAS ÁREAS DEL SISTEMA DE PARQUES NACIONALES NATURALES.</t>
  </si>
  <si>
    <t>CPS-172-N-2017</t>
  </si>
  <si>
    <t>https://www.contratos.gov.co/consultas/detalleProceso.do?numConstancia=17-12-6450916</t>
  </si>
  <si>
    <t>2017420501000172E</t>
  </si>
  <si>
    <t>36-44-101037772</t>
  </si>
  <si>
    <t>ABEL OSWALDO MORENO ACEVEDO</t>
  </si>
  <si>
    <t>PRESTACIÓN DE SERVICIOS PROFESIONALESPARA APOYAR A PARQUES NACIONALES NATURALESDE COLOMBIA EN LA ESTRATEGIA DE TIC PARA SERVICIOS PARA EL MANTENIMIENTO, ACTUALIZACIÓN E IMPLEMENTACIÓNDE DESARROLLOS WEB QUE PERMITAN LA INTEGRACIÓN DE OTRAS FUENTES DE INFORMACIÓN A TRAVÉS DE SERVICIOS REST PARA LA CONSOLIDACIÓN DE PORTALES TEMÁTICOS DE ACUERDO A LOS LINEAMIENTOS Y POLITICAS INSTITUCIONALES GARANTIZANDO SU INTEROPERABILIDAD CON OTRAS HERRAMIENTAS</t>
  </si>
  <si>
    <t>CPS-171-N-2017</t>
  </si>
  <si>
    <t>https://www.contratos.gov.co/consultas/detalleProceso.do?numConstancia=17-12-6450387</t>
  </si>
  <si>
    <t>2017420501000171E</t>
  </si>
  <si>
    <t>36-44-101037774</t>
  </si>
  <si>
    <t>RICARDO ALFONSO REINA QUIROGA</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</si>
  <si>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DINAMIZANDO EL RELACIONAMIENTO CON ACTORES ESTRATÉGICOS DE LOS SECTORES AGROPECUARIO Y DESARROLLO RURAL, RELACIONES INTERNACIONALES, DEFENSA, MINERÍA E HIDROCARBUROS, INFRAESTRUCTURA, ASÍ COMO EN LA INTEGRACIÓN Y ANÁLISIS DE LA INFORMACIÓN DE ESTOS SECTORES, REQUERIDA EN DICHOS PROCESOS EN EL MARCO DE LO DISPUESTO POR LA RUTA ADOPTADA MEDIANTE RESOLUCIÓN 1125 DE 2015 DEL MADS</t>
  </si>
  <si>
    <t>CPS-170-N-2017</t>
  </si>
  <si>
    <t>https://www.contratos.gov.co/consultas/detalleProceso.do?numConstancia=17-12-6412588</t>
  </si>
  <si>
    <t>2017420501000169E</t>
  </si>
  <si>
    <t>JULIA MIRANDA LONDOÑO</t>
  </si>
  <si>
    <t>PEÑA CEDIEL ABOGADOS S.A.S</t>
  </si>
  <si>
    <t>$687.000+IVA X HORA</t>
  </si>
  <si>
    <t>PRESTACIÓN DE SERVICIOS PROFESIONALES ESPECIALIZADOS PARA LA ASESORÍA JURÍDICAEN DIFERENTES TEMAS DE CONTRATACIÓN ESTATAL</t>
  </si>
  <si>
    <t>PEÑA CEDIEL ABOGADOS SAS</t>
  </si>
  <si>
    <t>CPS-169-N-2017</t>
  </si>
  <si>
    <t>https://www.contratos.gov.co/consultas/detalleProceso.do?numConstancia=17-12-6365761</t>
  </si>
  <si>
    <t>2017420501000168E</t>
  </si>
  <si>
    <t>36-44-101037593</t>
  </si>
  <si>
    <t>DIANA JIMENA TORRES MORALES</t>
  </si>
  <si>
    <t>PRESTACIÓN DE SERVICIOS TÉCNICOS Y DE APOYO A LA GESTIÓN ADMINISTRATIVA Y DE SEGUIMIENTO DE CONTRATOS EN LA EJECUCIÓN DEL PROGRAMA ÁREAS PROTEGIDAS Y DIVERSIDAD BIOLÓGICA - FASE I Y FASE II, COFINANCIADO POR EL GOBIERNO ALEMÁN A TRAVÉS DEL KFVV, CONFORME LOS COMPROMISOS ESTABLECIDOS POR PARQUES NACIONALES NATURALES DE COLOMBIA</t>
  </si>
  <si>
    <t>CPS-168-N-2017</t>
  </si>
  <si>
    <t>https://www.contratos.gov.co/consultas/detalleProceso.do?numConstancia=17-12-6351918</t>
  </si>
  <si>
    <t>2017420501000167E</t>
  </si>
  <si>
    <t>GU069820</t>
  </si>
  <si>
    <t>JAIME VASQUEZ RUIZ</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</si>
  <si>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Y DESARROLLO DE LOS MODELOS DE GOBERNANZA CON GRUPOS DE COMUNIDADES ÉTNICAS Y CAMPESINAS CON EL APOYO DE ALIADOS ESTRATÉGICOS EN EL MARCO DE LO DISPUESTO POR LA RUTA ADOPTADA MEDIANTE RESOLUCIÓN 1125 DE 2015 DEL MADS</t>
  </si>
  <si>
    <t>CPS-167-N-2017</t>
  </si>
  <si>
    <t>https://www.contratos.gov.co/consultas/detalleProceso.do?numConstancia=17-12-6327727</t>
  </si>
  <si>
    <t>2017420501000166E</t>
  </si>
  <si>
    <t>36-44-101037503</t>
  </si>
  <si>
    <t>DANIEL HUMBERTO RODRIGUEZ CARDENAS</t>
  </si>
  <si>
    <t>PRESTACIÓN DE SERVICIOS PROFESIONALES PARA APOYAR A PARQUES NACIONALES NATURALES DE COLOMBIA EN LA ESTRATEGIA DE TIC PARA SERVICIOS PARA EL MANTENIMIENTO, ACTUALIZACIÓN E IMPLEMENTACIÓN DEL SISTEMA DE INFORMACIÓN GEOGRÁFICO DE ACUERDO A LOS LINEAMIENTOS Y POLÍTICAS INSTITUCIONALES GARANTIZANDO SU INTEROPERABILIDAD CON LAS HERRAMIENTAS NO GEOGRÁFICAS</t>
  </si>
  <si>
    <t>CPS-166-N-2017</t>
  </si>
  <si>
    <t>X</t>
  </si>
  <si>
    <t>https://www.contratos.gov.co/consultas/detalleProceso.do?numConstancia=17-12-6327331</t>
  </si>
  <si>
    <t>2017420501000165E</t>
  </si>
  <si>
    <t>36-44-101037483</t>
  </si>
  <si>
    <t>SANDRA BEATRIZ ALVARADO ROJAS</t>
  </si>
  <si>
    <t>PRESTAR SUS SERVICIOS PROFESIONALES DIRIGIDOS A GESTIONAR Y LIDERAR LA ESTRUCTURACIÓN, INVESTIGACIÓN Y GESTIÓN DE LAS TELECOMUNICACIONES Y NUEVAS TECNOLOGÍAS DE PARQUES NACIONALES NATURALES EN EL DESARROLLO DE LOS PLANES, PROGRAMAS Y PROYECTOS A SU CARGO.</t>
  </si>
  <si>
    <t>CPS-165-N-2017</t>
  </si>
  <si>
    <t>AJUSTAR</t>
  </si>
  <si>
    <t>https://www.contratos.gov.co/consultas/detalleProceso.do?numConstancia=17-12-6323872</t>
  </si>
  <si>
    <t>2017420501000164E</t>
  </si>
  <si>
    <t>MARCELA JIMENEZ LARRATE</t>
  </si>
  <si>
    <t>OFICINA ASESORA JURÍDICA</t>
  </si>
  <si>
    <t>36-44-101037433</t>
  </si>
  <si>
    <t>RUBEN DARIO BRIÑEZ SABOGAL</t>
  </si>
  <si>
    <t>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 NATURALES, CON EL FIN DE ARTICULAR, FOCALIZAR, OPTIMIZAR, ORIENTAR Y BRINDAR APOYO EN EL ÁNALISIS JURÍDICO, QUE RETROALIMENTE LOS LINEAMIENTOS EN ESTOS ASPECTOS, ACOMPAÑANDO A LA OFICINA ASESORA JURÍDICA DE PARQUES NACIONALES NATURALES</t>
  </si>
  <si>
    <t>CPS-164-N-2017</t>
  </si>
  <si>
    <t>SUSC-TER-LIQ</t>
  </si>
  <si>
    <t>https://www.contratos.gov.co/consultas/detalleProceso.do?numConstancia=17-12-6304217</t>
  </si>
  <si>
    <t>2017420501000163E</t>
  </si>
  <si>
    <t>36-44-101037423</t>
  </si>
  <si>
    <t>MARIA CAMILA VILLAR GUHL</t>
  </si>
  <si>
    <t>CONTRATO 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ECOTURISMO COMUNITARIO EN ÁREAS PROTEGIDAS Y/O EN SUS ZONAS DE INFLUENCIA</t>
  </si>
  <si>
    <t>CPS-163-N-2017</t>
  </si>
  <si>
    <t>https://www.contratos.gov.co/consultas/detalleProceso.do?numConstancia=17-12-6292859</t>
  </si>
  <si>
    <t>2017420501000162E</t>
  </si>
  <si>
    <t>36-44-101037432</t>
  </si>
  <si>
    <t>IVAN JAVIER MONROY JINETE</t>
  </si>
  <si>
    <t>PRESTACIÓN DE SERVICIOS PROFESIONALES Y DE APOYO A LA GESTIÓN PARA DESARROLLAR APLICACIONES WEB EN PHP PARA LA CONSOLIDACIÓN DE LOS SISTEMAS DE INFORMACIÓN DE PARQUES NACIONALES</t>
  </si>
  <si>
    <t>CPS-162-N-2017</t>
  </si>
  <si>
    <t>https://www.contratos.gov.co/consultas/detalleProceso.do?numConstancia=17-12-6287403</t>
  </si>
  <si>
    <t>2017420501000161E</t>
  </si>
  <si>
    <t>17-44-101147657</t>
  </si>
  <si>
    <t>MANUEL MUÑOZ MARTÍNEZ</t>
  </si>
  <si>
    <t>PRESTACIÓN DE SERVICIOS DE APOYO A LA GESTIÓN EN LA ACTIVIDAD DE CONDUCCIÓN DE VEHÍCULOS, LA REVISIÓN DE LOS MISMOS, ASÍ COMO PARA LA ENTREGA DE ELEMENTOS EN LAS DIFERENTES DEPENDENCIAS DE LA SEDE CENTRAL, EL TRASLADO Y AFORO DE MERCANCÍAS: Y PRESTAR EL SERVICIO DE APOYO EN LA DISTRIBUCIÓN DE CORRESPONDENCIA RADICADA EN LA ENTIDAD A SUS RESPECTIVOS DESTINATARIOS</t>
  </si>
  <si>
    <t>CPS-161-N-2017</t>
  </si>
  <si>
    <t>https://www.contratos.gov.co/consultas/detalleProceso.do?numConstancia=17-12-6287397</t>
  </si>
  <si>
    <t>2017420501000160E</t>
  </si>
  <si>
    <t>36-44-101037391</t>
  </si>
  <si>
    <t>SANDRA YOLIMA SGUERRA CASTAÑEDA</t>
  </si>
  <si>
    <t>PRESTACIÓN DE SERVICIOS PROFESIONALES Y DE APOYO A LA GESTIÓN DE LA OFICINA DE GESTIÓN DEL RIESGO DE LA DIRECCIÓN GENERAL PARA ATENDER LOS ASPECTOS TÉCNICOS RELACIONADOS PARA LA DEFINICIÓN DE PLANES, PROGRAMAS, PROYECTOS Y ESTRATEGIAS QUE SE ORIENTEN A LA MITIGACIÓN DE LOS EFECTOS DEL CONFLICTO EN LAS ÁREAS PROTEGIDAS DEL SISTEMA DE PARQUES NACIONALES NATURALES, CON ÉNFASIS ESPECIAL EN LA GESTIÓN AMBIENTAL DEL POS-CONFLICTO DENTRO DEL PROCESO DE PAZ</t>
  </si>
  <si>
    <t>CPS-160-N-2017</t>
  </si>
  <si>
    <t>https://www.contratos.gov.co/consultas/detalleProceso.do?numConstancia=17-12-6277651</t>
  </si>
  <si>
    <t>2017420501000159E</t>
  </si>
  <si>
    <t>18-46-101000656</t>
  </si>
  <si>
    <t>SARA HELENA LLANOS PAEZ</t>
  </si>
  <si>
    <t>PRESTACIÓN DE SERVICIOS PROFESIONALES COMO APOYO AL GRUPO DE COMUNICACIONES Y EDUCACIÓN AMBIENTAL, PARA LA REALIZACIÓN DE LAS ACTIVIDADES RELACIONADAS CON EL DESARROLLO, IMPLEMENTACIÓN Y SEGUIMIENTO DE LA ESTRATEGIA DE COMUNICACIÓN Y EDUCACIÓN PARA LA PREVENCIÓN PRIMARIA Y SECUNDARIA DE LOS CONFLICTOS PROPIOS DE PNNC; CON ÉNFASIS EN LA PARTICIPACIÓN INSTITUCIONAL EN LA MESA NACIONAL DE CONCERTACIÓN CON CAMPESINOS SOBRE TEMAS DE USO, OCUPACIÓN Y TENENCIA; CON EL PROPÓSITO DE FORTALECER SU LIDERAZGO EN LOS PROCESOS DE DIÁLOGO SOCIAL QUE SE ADELANTEN EN EL MARCO EN LA CONSERVACIÓN DE LAS ÁREAS PROTEGIDAS Y CON LA PARTICIPACIÓN DE DIVERSOS ACTORES SOCIALES E INSTITUCIONALES</t>
  </si>
  <si>
    <t>CPS-159-N-2017</t>
  </si>
  <si>
    <t>https://www.contratos.gov.co/consultas/detalleProceso.do?numConstancia=17-12-6277499</t>
  </si>
  <si>
    <t>2017420501000158E</t>
  </si>
  <si>
    <t>36-44-101037386</t>
  </si>
  <si>
    <t>OMAR JARAMILLO RODRIGUEZ</t>
  </si>
  <si>
    <t>PRESTACIÓN DE SERVICIOS PROFESIONALES Y DE APOYO A LA GESTIÓN PARA LA GENERACIÓN DE ANÁLISIS ESPACIALES Y ALFANUMÉRICOS SOBRE CAMBIO CLIMÁTICO, RECURSO HÍDRICO, ECOBIOGEOGRAFÍA, ASI COMO AL DISEÑO E IMPLEMENTACIÓN DE PROTOCOLOS Y GUÍAS, AL ESTABLECIMIENTO DE CRITERIOS, ESTÁNDARES DE CALIDAD PARA LA CONSOLIDACIÓN DE LA RED DE MONITOREO AMBIENTAL DE LAS ÁREAS PROTEGIDAS; Y LA GENERACIÓN Y APLICACIÓN DE INDICADORES PARA EL SEGUIMIENTO DE LOS PLANES DE MANEJO DE LAS ÁREAS PROTEGIDAS</t>
  </si>
  <si>
    <t>CPS-158-N-2017</t>
  </si>
  <si>
    <t>https://www.contratos.gov.co/consultas/detalleProceso.do?numConstancia=17-12-6259635</t>
  </si>
  <si>
    <t>2017420501000157E</t>
  </si>
  <si>
    <t>36-44-101037350</t>
  </si>
  <si>
    <t>PRESTACIÓN DE SERVICIOS TÉCNICOS EN EL GRUPO GESTIÓN FINANCIERA, ÁREA CONTABLE, CON EL FIN  DE REALIZAR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LOS ESTADOS FINANCIEROSEN FORMA OPORTUNA, CON CARACTERISTICAS DE CONFIABILIDAD Y COMPRESIBILIDAD Y LA SOSTENIBILIDAD DEL SISTEMA CONTABLE PARA LOGRAR UNA GESTIÓN EFICIENTE Y TRANSPARENTE EN LA RENDICIÓN DE CUENTAS A LOS ENTES DE CONTROL.</t>
  </si>
  <si>
    <t>CPS-157-N-2017</t>
  </si>
  <si>
    <t>https://www.contratos.gov.co/consultas/detalleProceso.do?numConstancia=17-12-6257844</t>
  </si>
  <si>
    <t>2017420501000156E</t>
  </si>
  <si>
    <t>36-44-101037337</t>
  </si>
  <si>
    <t>MARTA CECILIA DIAZ LEGUIZAMON</t>
  </si>
  <si>
    <t>PROFESIONALES Y DE APOYO A LA GESTIÓN PARA GESTIONAR Y CONTRIBUIR TÉCNICAMENTE EN EL CUMPLIMIENTO DE LAS METAS ASIGNADAS AL GRUPO DE PLANEACIÓN Y MANEJO DE LA SUBDIRECCIÓN DE GESTIÓN Y MANEJO DE ÁREAS PROTEGIDAS</t>
  </si>
  <si>
    <t>CPS-156-N-2017</t>
  </si>
  <si>
    <t>https://www.contratos.gov.co/consultas/detalleProceso.do?numConstancia=17-12-6253334</t>
  </si>
  <si>
    <t>2017420501000155E</t>
  </si>
  <si>
    <t>18-44-101048356</t>
  </si>
  <si>
    <t>MARIA TERESA SZAUER UMAÑA</t>
  </si>
  <si>
    <t>APOYO EN EL DISEÑO Y GESTIÓN DE MECANISMOS FINANCIEROS POR LOS SERVICIOS ECOSISTEMICOS DE PARQUES NACIONALES NATURALES, CON ÉNFASIS EN LA REGULACIÓN CLIMÁTICA APORTADO POR LAS ÁREAS PROTEGIDAS</t>
  </si>
  <si>
    <t>CPS-155-N-2017</t>
  </si>
  <si>
    <t>https://www.contratos.gov.co/consultas/detalleProceso.do?numConstancia=17-12-6253203</t>
  </si>
  <si>
    <t>2017420501000154E</t>
  </si>
  <si>
    <t>36-44-101037314</t>
  </si>
  <si>
    <t>LUIS GABRIEL MALLAMA CUASPA</t>
  </si>
  <si>
    <t>PRESTACIÓN DE SERVICIOS PROFESIONALES Y DE APOYO PARA LA GENERACIÓN DE CERTIFICACIONES EN EL ÁMBITO PREDIAL,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FORMULACIÓN, APROBACIÓN E IMPLEMENTACIÓN DE INSTRUMENTOS DE PLANIFICACIÓN, ASÍ COMO INCENTIVAR EL DESARROLLO Y LA GESTIÓN DE CONOCIMIENTO, FACILITAR LA GESTIÓN DE DATOS ACERCANDO USUARIOS Y PRODUCTORES DE LA INFORMACIÓN Y ASI APOYAR LA EJECUCIÓN MISIONAL DE LA ENTIDAD Y LA CONSOLIDACIÓN DEL SISTEMA DE INFORMACIÓN QUE FACILITE LA TOMA DE DECISIONES</t>
  </si>
  <si>
    <t>CPS-154-N-2017</t>
  </si>
  <si>
    <t>https://www.contratos.gov.co/consultas/detalleProceso.do?numConstancia=17-12-6251611</t>
  </si>
  <si>
    <t>2017420501000153E</t>
  </si>
  <si>
    <t>15-46-101003760</t>
  </si>
  <si>
    <t>CARLOS ALBERTO BARRERO CANTOR</t>
  </si>
  <si>
    <t>PRESTACIÓN DE SERVICIOS PROFESIONALES Y DE APOYO A LA GESTIÓN PARA REALIZAR LA OPTIMIZACIÓN, INTEGRACIÓN CON OTROS APLICATIVOS, DESARROLLO DE NUEVAS FUNCIONALIDADES, ADMINISTRACIÓN, MANTENIMIENTO Y SOPORTE DEL SISTEMA DE GESTIÓN DOCUMENTAL ORFEO</t>
  </si>
  <si>
    <t>CPS-153-N-2017</t>
  </si>
  <si>
    <t>https://www.contratos.gov.co/consultas/detalleProceso.do?numConstancia=17-12-6236699</t>
  </si>
  <si>
    <t>2017420501000152E</t>
  </si>
  <si>
    <t>36-44-101037303</t>
  </si>
  <si>
    <t>JEIMY PAOLA ARISTIZABAL</t>
  </si>
  <si>
    <t>PRESTACIÓN DE SERVICIOS PROFESIONALES Y DE APOYO A LA GESTIÓN, PARA EL MODELAMIENTO Y ANÁLISIS DE INFORMACIÓN PROVENIENTE DE DATOS GENERADOS DESDE LAS DIFERENTES LÍNEAS ESTRATÉGICAS DE LA SUBDIRECCIÓN DE GESTIÓN Y MANEJO CON EL FIN DE QUE DICHOS ANÁLISIS FACILITEN EL DISEÑO Y FORMULACIÓN DE INDICADORES DE RESPUESTA DE DICHAS LÍNEAS ESTRATÉGICAS MISIONALES DE PARQUES NACIONALES.</t>
  </si>
  <si>
    <t>JEIMY PAOLA ARISTIZABAL RODRIGUEZ</t>
  </si>
  <si>
    <t>CPS-152-N-2017</t>
  </si>
  <si>
    <t>https://www.contratos.gov.co/consultas/detalleProceso.do?numConstancia=17-12-6236345</t>
  </si>
  <si>
    <t>2017420501000151E</t>
  </si>
  <si>
    <t>36-44-101037239</t>
  </si>
  <si>
    <t>YURNEY ALVAREZ LOPEZ</t>
  </si>
  <si>
    <t>PRESTACIÓN DE SERVICIOS TÉCNICOS Y DE APOYO A LA FORMULACIÓN, ESTRUCTURACIÓN, IMPLEMENTACIÓN, Y RECEPCIÓN DE INFORMACIÓN DE LA OPERACIÓN DE CONTROL, VIGILANCIA Y MONITOREO QUE GARANTICEN LA SOSTENIBILIDADDE LOS SISTEMAS DE INFORMACIÓN MEDIANTE LAS COMUNICACIONES DE RADIOCOMUNICACIÓN(HF, UHF, VHF) QUE INTEGREN LA PLATAFORMATECNOLÓGICA DE PARQUES NACIONALES NATURALES.</t>
  </si>
  <si>
    <t>CPS-151-N-2017</t>
  </si>
  <si>
    <t>https://www.contratos.gov.co/consultas/detalleProceso.do?numConstancia=17-12-6218107</t>
  </si>
  <si>
    <t>2017420501000150E</t>
  </si>
  <si>
    <t>36-44-101037187</t>
  </si>
  <si>
    <t>LUIS ERNESTO PARGA CERON</t>
  </si>
  <si>
    <t>PRESTACIÓN DE SERVICIOS TÉCNICOS Y DE APOYO A LA GESTIÓN EN EL MANTENIMIENTO PREVENTIVO Y CORRECTIVO DE LOS SISTEMAS DE COMUNICACIONES TRONCALES Y DE ACCESO, QUE HACEN PARTE DE LA PLATAFORMA TECNOLÓGICA DE PARQUES NACIONAIES NATURALES, A FIN DE GARANTIZAR LA SOSTENIBILIDAD DE LA RED A NIVEL NACIONAL INTERACTUANDO ENTRE SI Y EL NIVEL CENTRAL.</t>
  </si>
  <si>
    <t>CPS-150-N-2017</t>
  </si>
  <si>
    <t>https://www.contratos.gov.co/consultas/detalleProceso.do?numConstancia=17-12-6218031</t>
  </si>
  <si>
    <t>2017420501000149E</t>
  </si>
  <si>
    <t>ERIKA NATHALIA SALAZAR GOMEZ</t>
  </si>
  <si>
    <t>3. COORDINACIÓN SINAP</t>
  </si>
  <si>
    <t>PRESTACIÓN DE SERVICIOS PROFESIONALES EN LA SUBDIRECCIÓN DE GESTIÓN Y MANEJO DE ÁREAS PROTEGIDAS -GRUPO SINAP, PARA ORIENTAR TÉCNICAMENTE EL DISEÑO, IMPLEMENTACIÓN Y SEGUIMIENTO DE PORTAFOLIOS PARA COMPENSACIÓN AMBIENTAL E INVERSIÓN FORZOSA DEL 1% Y APOYAR EL RELACIONAMIENTO SECTORIAL PARA LA BÚSQUEDA DE OPORTUNIDAD DE INVERSIÓN EN PARQUES NACIONALES Y ACOMPAÑAR LOS PROCESOS DE RELACIONAMIENTOSECTORIAL E INSTITUCIONAL ASOCIADOS A TAL FIN</t>
  </si>
  <si>
    <t>CPS-149-N-2017</t>
  </si>
  <si>
    <t>https://www.contratos.gov.co/consultas/detalleProceso.do?numConstancia=17-12-6204463</t>
  </si>
  <si>
    <t>2017420501000148E</t>
  </si>
  <si>
    <t>36-44-101037175</t>
  </si>
  <si>
    <t>ANA MARIA HERNANDEZ ANZOLA</t>
  </si>
  <si>
    <t>PRESTACIÓN DE SERVICIOS PROFESIONALES ESPECIALIZADOS Y DE APOYO A LA GESTIÓN PARA DESARROLLAR ACTIVIDADES RELACIONADAS CON LA GENERACIÓN DE ALERTAS TEMPRANAS DE TRANSFORMACIÓN DE COBERTURAS NATURALES EN PARQUES NACIONALES, DE ACUERDA DISPONIBILIDAD DE IMÁGENES, CONSTRUCCIÓN DE CATÁLOGO DE PATRONES DE COBERTURAS Y GENERAR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t>
  </si>
  <si>
    <t>CPS-148-N-2017</t>
  </si>
  <si>
    <t>https://www.contratos.gov.co/consultas/detalleProceso.do?numConstancia=17-12-6204362</t>
  </si>
  <si>
    <t>2017420501000147E</t>
  </si>
  <si>
    <t>36-44-101037174</t>
  </si>
  <si>
    <t>CRISTINA GOMEZ GARCIA REYES</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</si>
  <si>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GOBERNANZA CON COMUNIDADES CAMPESINAS, INDÍGENAS, Y AFROCOLOMBIANAS, CON EL APOYO DE ALIADOS ESTRATÉGICOS EN EL MARCO DE LO DISPUESTO POR LA RUTA ADOPTADA MEDIANTE RESOLUCIÓN 1125 DE 2015 DEL MADS,</t>
  </si>
  <si>
    <t>CPS-147-N-2017</t>
  </si>
  <si>
    <t>https://www.contratos.gov.co/consultas/detalleProceso.do?numConstancia=17-12-6204264</t>
  </si>
  <si>
    <t>2017420501000146E</t>
  </si>
  <si>
    <t>36-44-101037173</t>
  </si>
  <si>
    <t>SANDRA MILENA DIAZ GOMEZ</t>
  </si>
  <si>
    <t>PRESTACIÓN DE SERVICIOS PROFESIONALES Y DE APOYO A LA GESTIÓN PARA EL MANEJO, CONSOLIDACIÓN, ANÁLISIS DE LA INFORMACIÓN CARTOGRÁFICA Y DOCUMENTAL RELACIONADA CON LA DECLARATORIA DE NUEVAS ÁREAS PROTEGIDAS Y AMPLIACIONES PARA SU CONSOLIDACIÓN EN EL SINAP Y ASÍ APOYAR LA EJECUCIÓN MISIONAL DE LA ENTIDAD Y LA CONSOLIDACIÓN DEL SISTEMA DE INFORMACIÓN QUE FACILITE LA TOMA DE DECISIONES.</t>
  </si>
  <si>
    <t>CPS-146-N-2017</t>
  </si>
  <si>
    <t>https://www.contratos.gov.co/consultas/detalleProceso.do?numConstancia=17-12-6204140</t>
  </si>
  <si>
    <t>2017420501000145E</t>
  </si>
  <si>
    <t>36-44-101037170</t>
  </si>
  <si>
    <t>INGRY JOHANA POVEDA AVILA</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</si>
  <si>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SEGUIMIENTO A PLANES DE TRABAJO, AGENDAS DE TODOS LOS PROCESOS EN CURSO Y APOYO ADMINISTRATIVO CON EL APOYO DE ALIADOS ESTRATÉGICOS EN EL MARCO DE LO DISPUESTO POR LA RUTA ADOPTADA MEDIANTE RESOLUCIÓN 1125 DE 2015 DEL MADS</t>
  </si>
  <si>
    <t>CPS-145-N-2017</t>
  </si>
  <si>
    <t>https://www.contratos.gov.co/consultas/detalleProceso.do?numConstancia=17-12-6204034</t>
  </si>
  <si>
    <t>2017420501000144E</t>
  </si>
  <si>
    <t>GRUPO DE TRÁMITES Y EVALUACIÓN AMBIENTAL</t>
  </si>
  <si>
    <t>36-44-101037165</t>
  </si>
  <si>
    <t>PAOLA ANDREA CUCUNUBA MORENO</t>
  </si>
  <si>
    <t>PRESTACIÓN DE SERVICIOS PROFESIONALES PARA EVALUAR Y REALIZAR SEGUIMIENTO A TRÁMITES AMBIENTALES Y PROYECTOS EN LAS ÁREAS DEL SISTEMA DE PARQUES NACIONALES NATURALES, DE COMPETENCIA DE LA SUBDIRECCIÓN DE GESTIÓN Y MANEJO DE ÁREAS PROTEGIDAS</t>
  </si>
  <si>
    <t>CPS-144-N-2017</t>
  </si>
  <si>
    <t>https://www.contratos.gov.co/consultas/detalleProceso.do?numConstancia=17-12-6203834</t>
  </si>
  <si>
    <t>2017420501000143E</t>
  </si>
  <si>
    <t>36-44-101037153</t>
  </si>
  <si>
    <t>ALBA LILIANA GUALDRON DIAZ</t>
  </si>
  <si>
    <t>PRESTACIÓN DE SERVICIOS PROFESIONALES ESPECIALIZADOS Y DE APOYO A LA GESTIÓN PARA DESARROLLAR ACTIVIDADES RELACIONADAS CON EL PROCESAMIENTO E INTERPRETACIÓN DE IMÁGENES SATELITALES, PARA ADELANTAR LA ACTUALIZACIÓN AL PERIODO 2016- 2017 DE LAS COBERTURAS DE LA TIERRA PARA LOS PARQUES NACIONALES NATURALES A ESCALA 1:100.000 Y A ESCALA1 :25.000 DONDE SE REQUIERA Y DE ACUERDO A DISPONIBILIDAD DE IMÁGENES; GENERAR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t>
  </si>
  <si>
    <t>CPS-143-N-2017</t>
  </si>
  <si>
    <t>https://www.contratos.gov.co/consultas/detalleProceso.do?numConstancia=17-12-6203655</t>
  </si>
  <si>
    <t>2017420501000142E</t>
  </si>
  <si>
    <t>GUILLERMO ALBERTO SANTOS CEBALLOS</t>
  </si>
  <si>
    <t>36-44-101037167</t>
  </si>
  <si>
    <t>OSCAR DANIEL GACHANCIPA SANCHEZ</t>
  </si>
  <si>
    <t>PRESTACIÓN DE SERVICIOS PROFESIONALES EN EL ÁREA DEL DERECHO, PARA APOYAR LA SUSTANCIACIÓN Y OTRAS ACTUACIONES JURIDICAS RELACIONADAS CON LOS TRÁMITES AMBIENTALES, EN EL MARCO DE LAS COMPETENCIAS DE PARQUES NACIONALES NATURALES.</t>
  </si>
  <si>
    <t>CPS-142-N-2017</t>
  </si>
  <si>
    <t>https://www.contratos.gov.co/consultas/detalleProceso.do?numConstancia=17-12-6199980</t>
  </si>
  <si>
    <t>2017420501000141E</t>
  </si>
  <si>
    <t>36-44-101037152</t>
  </si>
  <si>
    <t>MARIO ALFONSO DIAZ CASAS</t>
  </si>
  <si>
    <t>PRESTACIÓN DE SERVICIOS PROFESIONALES Y DE APOYO A LA GESTIÓN PARA LA ADMINISTRACIÓN DE LA INFORMACIÓN DE USO, OCUPACIÓN Y TENENCIA, ASI COMO BRINDAR UN APOYO EN LA GENERACIÓN DE INDICADORESY DESARROLLO DE ANÁLISIS ESPACIALES CON ÉNFASIS EN TEMÁTICAS CATASTRALES, PARA APOYAR LA EJECUCIÓN MISIONAL DE LA ENTIDAD Y LA CONSOLIDACIÓN DEL SISTEMA DE INFORMACIÓN QUE FACILITE LA TOMA DE DECISIONES</t>
  </si>
  <si>
    <t>CPS-141-N-2017</t>
  </si>
  <si>
    <t>https://www.contratos.gov.co/consultas/detalleProceso.do?numConstancia=17-12-6199890</t>
  </si>
  <si>
    <t>2017420501000140E</t>
  </si>
  <si>
    <t>36-44-101037151</t>
  </si>
  <si>
    <t>LUISA PATRICIA CORREDOR GIL</t>
  </si>
  <si>
    <t>PRESTACIÓN DE SERVICIOS PROFESIONALES Y DE APOYO A LA GESTIÓN PARA DESARROLLAR ACTIVIDADES RELACIONADAS CON REALIZAR EL PROCESO DE CONTROL DE CALIDAD AL MONITOREO DE COBERTURAS DE LA TIERRA EN PARQUES NACIONALES A ESCALA 1:100.000 Y1:25.000 DE ACUERDO CON LA DISPONIBILIDAD DE IMÁGENES SATELITALES, CARACTERIZACIÓN DE PRESIONES Y GENERACIÓN DE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t>
  </si>
  <si>
    <t>CPS-140-N-2017</t>
  </si>
  <si>
    <t>https://www.contratos.gov.co/consultas/detalleProceso.do?numConstancia=17-12-6199769</t>
  </si>
  <si>
    <t>2017420501000139E</t>
  </si>
  <si>
    <t>LUIS HERNANDO ZAMBRANO LEON</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</si>
  <si>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ORIENTACIÓN, EVALUACIÓN Y SEGUIMIENTO A LA INFORMACIÓN GENERADA EN EL COMPONENTE DE BIOLOGIA DE LA CONSERVACIÓN, ORIENTACIÓN EN LOS COMPONENTES DE PLANIFICACIÓN Y MANEJO Y ORDENAMIENTO TERRITORIAL; ASI COMO EL EJERCICIO DE INTEGRACIÓN DE LOS DIFERENTES COMPONENTES PLANTEADOS PARA LOS PROCESOS, CON EL APOYO DE ALIADOS ESTRATÉGICOS EN EL MARCO DE LO DISPUESTO POR LA RUTA ADOPTADA MEDIANTE RESOLUCIÓN</t>
  </si>
  <si>
    <t>CPS-139-N-2017</t>
  </si>
  <si>
    <t>https://www.contratos.gov.co/consultas/detalleProceso.do?numConstancia=17-12-6199593</t>
  </si>
  <si>
    <t>2017420501000138E</t>
  </si>
  <si>
    <t>15-46-101003621</t>
  </si>
  <si>
    <t>FABIAN ANDRES VIQUEZ CERQUERA</t>
  </si>
  <si>
    <t>PRESTACIÓN DE SERVICIOS PROFESIONALES Y DE APOYO A LA GESTIÓN EN LA SUBDIRECCIÓN DE GESTIÓN Y MANEJO DE ÁREAS PROTEGIDAS PARA LA CONSOLIDACIÓN Y ADMINISTRACIÓN DEL SISTEMA DE INFORMACIÓN REGISTRO ÚNICO NACIONAL DE ÁREAS PROTEGIDAS - RUNAP; Y LA ORIENTACIÓN TEMÁTICA A LAS CORPORACIONES PARA LA INSCRIPCIÓN Y REGISTRO DE ÁREAS, ASI COMO REALIZAR EL SEGUIMIENTO A LAS METAS PRESIDENCIALES ASOCIADAS A LA DECLARACIÓN DE NUEVAS ÁREAS DEL ÁMBITO DE GESTIÓN NACIONAL, REGIONAL Y LOCAl</t>
  </si>
  <si>
    <t>CPS-138-N-2017</t>
  </si>
  <si>
    <t>https://www.contratos.gov.co/consultas/detalleProceso.do?numConstancia=17-12-6199468</t>
  </si>
  <si>
    <t>2017420501000137E</t>
  </si>
  <si>
    <t>JULIÁN ANDRÉS MARTÍNEZ PARRA</t>
  </si>
  <si>
    <t>GRUPO DE INFRAESTRUCTURA</t>
  </si>
  <si>
    <t>36-44-101037146</t>
  </si>
  <si>
    <t>PAULO ANDRES PACHECO ZABALA</t>
  </si>
  <si>
    <t>PRESTACIÓN DE SERVICIOS PROFESIONALES Y DE APOYO A LA GESTIÓN EN EL GRUPO DE INFRAESTRUCTURA PARA EJECUTAR Y DESARROILAR LAS ACTIVIDADES PROPIAS DE LA INGENIERIA CIVIL REQUERIDAS POR PARQUES NACIONALES NATURALES DE COLOMBIA</t>
  </si>
  <si>
    <t>CPS-137-N-2017</t>
  </si>
  <si>
    <t>https://www.contratos.gov.co/consultas/detalleProceso.do?numConstancia=17-12-6196725</t>
  </si>
  <si>
    <t>2017420501000136E</t>
  </si>
  <si>
    <t>21-44-101240786</t>
  </si>
  <si>
    <t>SANDRA YANETH PEREZ SALAZAR</t>
  </si>
  <si>
    <t>PRESTACIÓN DE SERVICIOS PROFESIONALES PARA REALIZAR APOYO EN LA FORMULACIÓN Y SEGUIMIENTO DEL COMPONENTE FINANCIERO DE PROYECTOS GENERADOS POR LA SUBDIRECCIÓN DE GESLIÓN Y MANEJO, ASI COMO EN LA IMPLEMENTACIÓN DEL SISTEMA DE GESTIÓN DE CALIDAD Y EL MODELO ESTÁNDAR DE CONTROL INTERNO PARA SUBDIRECCIÓN</t>
  </si>
  <si>
    <t>CPS-136-N-2017</t>
  </si>
  <si>
    <t>https://www.contratos.gov.co/consultas/detalleProceso.do?numConstancia=17-12-6196486</t>
  </si>
  <si>
    <t>2017420501000135E</t>
  </si>
  <si>
    <t>36-44-101037133</t>
  </si>
  <si>
    <t>ROCIO ANDREA BARRERO RAMIREZ</t>
  </si>
  <si>
    <t>PRESTACIÓN DE SERVICIOS PROFESIONALES Y DE APOYO A LA GESTIÓN PARA ORIENTAR Y ACOMPAÑAR DESDE LA SUBDIRECCIÓN DE GESTIÓN Y MANEJO A LAS ÁREAS PROTEGIDAS DEL SPNN EN EL SEGUIMIENTO A LA IMPLEMENTACIÓN DE LOS PLANES DE MANEJO, A PARTIR DE LA MEDICIÓN,ANÁLISIS Y PROCESAMIENTO DE LA INFORMACIÓN DE EFECTIVIDAD</t>
  </si>
  <si>
    <t>CPS-135-N-2017</t>
  </si>
  <si>
    <t>https://www.contratos.gov.co/consultas/detalleProceso.do?numConstancia=17-12-6196417</t>
  </si>
  <si>
    <t>2017420501000134E</t>
  </si>
  <si>
    <t>GISELA PAREDES LEGUIZAMÓN</t>
  </si>
  <si>
    <t>GRUPO DE PLANEACIÓN Y MANEJO DE ÁREAS PROTEGIDAS</t>
  </si>
  <si>
    <t>36-44-101037132</t>
  </si>
  <si>
    <t>JUAN FRANCISCO GARCIA ROMERO</t>
  </si>
  <si>
    <t>PRESTACIÓN DE SERVICIOS PROFESIONALES Y DE APOYO TÉCNICO A LA SUBDIRECCIÓN GESTIÓN Y MANEJO DE PARQUES NACIONALES EN LA ORIENTACIÓN E IMPLEMENTACIÓN DE LOS PROGRAMAS Y PROYECTOS DE LA LINEA ESTRATÉGICA DE RESTAURACIÓN ECOLÓGICA EN EL SISTEMA DE PARQUES NACIONALES NATURALES</t>
  </si>
  <si>
    <t>CPS-134-N-2017</t>
  </si>
  <si>
    <t>https://www.contratos.gov.co/consultas/detalleProceso.do?numConstancia=17-12-6196251</t>
  </si>
  <si>
    <t>2017420501000133E</t>
  </si>
  <si>
    <t>36-44-101037131</t>
  </si>
  <si>
    <t>ZORAIDA JIMENEZ MORA</t>
  </si>
  <si>
    <t>PRESTACIÓN DE SERVICIOS PROFESIONALES Y DE APOYO A LA SUBDIRECCIÓN DE GESTIÓN Y MANEJO DE ÁREAS PROTEGIDAS, EN LA GESTIÓN Y COORDINACIÓN INTERINSTITUCIONAL Y EN EL DESARROLLO DE HERRAMIENTAS DE ORDENAMIENTO DE LOS RECURSOS HIDROBIOLÓGICOS RHB EN EL SPNN A PARTIR DE LA IMPLEMENTACIÓN DE EJERCICIOS PRÁCTICOS A NIVEL LOCAL, Y EN EL MARCO DEL PROCESO DE USO, OCUPACIÓN Y TENENCIA Y DE LAS ESTRATEGIAS ESPECIALES DE MANEJO</t>
  </si>
  <si>
    <t>CPS-133-N-2017</t>
  </si>
  <si>
    <t>https://www.contratos.gov.co/consultas/detalleProceso.do?numConstancia=17-12-6196183</t>
  </si>
  <si>
    <t>2017420501000132E</t>
  </si>
  <si>
    <t>TERMINACION ANTICIPADA</t>
  </si>
  <si>
    <t>36-44-101037130</t>
  </si>
  <si>
    <t>ANGELA PATRICIA RIVERA GALVIS</t>
  </si>
  <si>
    <t>PRESTACIÓN DE SERVICIOS PROFESIONALES Y DE APOYO PARA EL POSICIONAMIENTO INTERNACIONAL DE PARQUES NACIONALES EN INSTANCIAS AMBIENTALES MULTILATERALES, COMO LA UNIÓN INTERNACIONAL PARA LA CONSERVACIÓN DE LA NATURALEZA -UICN, EL CONVENIO DE DIVERSIDAD BIOLÓGICA, LA CONVENCIÓN MARCO DE NACIONES UNIDAS SOBRE CAMBIO CLIMÁTICO, LAS CONVENCIONES DE LA UNESCO, ENTRE OTROS</t>
  </si>
  <si>
    <t>CPS-132-N-2017</t>
  </si>
  <si>
    <t>https://www.contratos.gov.co/consultas/detalleProceso.do?numConstancia=17-12-6196055</t>
  </si>
  <si>
    <t>2017420501000131E</t>
  </si>
  <si>
    <t>SUSPENDIDO DEL 16/05/2017 AL 03/07/2017</t>
  </si>
  <si>
    <t>36-44-101037149</t>
  </si>
  <si>
    <t>DIANA STELLA ARDILA VARGAS</t>
  </si>
  <si>
    <t>PRESTACIÓN DE SERVICIOS PROFESIONALES Y DE APOYO A LA GESTIÓN PARA LA IMPLEMENTACIÓN DE PROYECTOS DE COMPENSACIONES AMBIENTALES E INVERSIÓN, EL ESTABLECIMIENTO E IMPLEMENTACIÓN DE ALIANZAS CON ENTES TERRITORIALES, CORPORACIONES AUTÓNOMAS REGIONALES YLO INSTITUTOS DE INVESTIGACIÓN PARA FORTALECER LOS PROGRAMAS Y PROYECTOS DE LA SUBDIRECCIÓN DE SSNA</t>
  </si>
  <si>
    <t>CPS-131-N-2017</t>
  </si>
  <si>
    <t>https://www.contratos.gov.co/consultas/detalleProceso.do?numConstancia=17-12-6183860</t>
  </si>
  <si>
    <t>2017420501000130E</t>
  </si>
  <si>
    <t>36-44-101037125</t>
  </si>
  <si>
    <t>DAIRA EMILCE RECALDE RODRIGUEZ</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</si>
  <si>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GOBEMANZA CON GRUPOS DE COMUNIDADES INDIGENAS Y CAMPESINAS CON EL APOYO DE ALIADOS ESTRATÉGICOS EN EL MARCO DE LO DISPUESTO POR LA RUTA ADOPTADA MEDIANTE RESOLUCIÓN 1125 DE 2015 DEL MADS.</t>
  </si>
  <si>
    <t>CPS-130-N-2017</t>
  </si>
  <si>
    <t>TER-A-LIQ</t>
  </si>
  <si>
    <t>SUSC-MOD</t>
  </si>
  <si>
    <t>https://www.contratos.gov.co/consultas/detalleProceso.do?numConstancia=17-12-6183747</t>
  </si>
  <si>
    <t>2017420501000129E</t>
  </si>
  <si>
    <t>TERMINACIÓN ANTICIPADA</t>
  </si>
  <si>
    <t>CLAUSULA NOVENA: CUENTA DEL CONTRATISTA</t>
  </si>
  <si>
    <t>36-44-101037126</t>
  </si>
  <si>
    <t>LAURA CRISTINA RODRIGUEZ FORERO</t>
  </si>
  <si>
    <t>PRESTACIÓN DE SERVICIOS PROFESIONALES Y DE APOYO A LA GESTIÓN DE LA OFICINA ASESORA JURIDICA DE PARQUES NACIONALES NATURALES PARA LA GESTIÓN JURIDICA DE DIVERSOS ASUNTOS MISIONALES QUE SE ENMARCAN DENTRO DE LAS FUNCIONES DE ADMINISTRACIÓN DEL SISTEMA Y COORDINACIÓN DEL SINAP, PROYECCIÓN DE INSTRUMENTOS NORMATIVOS, APOYO JURIDICO PARA LA CELEBRACIÓN DE ACUERDOS CON CAMPESINOS EN EL MARCO LA ESTRATEGIA DE RESTAURACIÓN ECOLÓGICA PARTICIPATIVA Y APOYO EN LA CONSTRUCCIÓN DE LINEAMIENTOS Y DEMÁS ACTIVIDADES QUE APORTEN A LA CONSTRUCCIÓN DE LA POLÍTICA DE USO, OCUPACIÓN Y TENENCIA</t>
  </si>
  <si>
    <t>CPS-129-N-2017</t>
  </si>
  <si>
    <t>https://www.contratos.gov.co/consultas/detalleProceso.do?numConstancia=17-12-6183641</t>
  </si>
  <si>
    <t>2017420501000128E</t>
  </si>
  <si>
    <t>36-44-101037124</t>
  </si>
  <si>
    <t>OSCAR JOSE LUENGUAS GONZALEZ</t>
  </si>
  <si>
    <t>PRESTACIÓN DE SERVICIOS PROFESIONALES ESPECIALIZADOS PARA APOYAR A PARQUES NACIONALES NATURALES DE COLOMBIA EN LA ADMINISTRACIÓN DE LA PLATAFORMA TECNOLÓGICA DE SERVIDORES MICROSOFT, DIRECTORIO ACTIVO, Y GESTIÓN DE SUS POLÍTICAS DE SEGURIDAD, WSUS, DHCP, DNS.</t>
  </si>
  <si>
    <t>CPS-128-N-2017</t>
  </si>
  <si>
    <t>MOD</t>
  </si>
  <si>
    <t>https://www.contratos.gov.co/consultas/detalleProceso.do?numConstancia=17-12-6183470</t>
  </si>
  <si>
    <t>2017420501000127E</t>
  </si>
  <si>
    <t>PARAGRAFO No2, CLAUSULA SÉPTIMA:FORMA DE PAGO</t>
  </si>
  <si>
    <t>15-44-101177571</t>
  </si>
  <si>
    <t>CAROLINA DEL ROSARIO CUBILLOS ORTIZ</t>
  </si>
  <si>
    <t>PRESTACIÓN DE SERVICIOS PROFESIONALES Y DE APOYO A LA SUBDIRECCIÓN DE GESTIÓN Y MANEJO DE ÁREAS PROTEGIDAS, EN LA ORIENTACIÓN TÉCNICA E IMPLEMENTACIÓNDE LINEAMIENTOS INSTITUCIONALES PARA IMPLEMENTAREL ECOTURISMO COMO ESTRATEGIA DE CONSERVACIÓNEN ÁREAS PROTEGIDAS CON VOCACIÓN ECOTURÍSTICA EN EL MARCO DE LA ESTRATEGIA DE USO, OCUPACIÓN Y TENENCIA EN LA SUBDIRECCIÓN DE GESTIÓN Y MANEJO</t>
  </si>
  <si>
    <t>CPS-127-N-2017</t>
  </si>
  <si>
    <t>https://www.contratos.gov.co/consultas/detalleProceso.do?numConstancia=17-12-6173706</t>
  </si>
  <si>
    <t>2017420501000126E</t>
  </si>
  <si>
    <t>36-44-101037099</t>
  </si>
  <si>
    <t>JAIRO GARCIA RUIZ</t>
  </si>
  <si>
    <t>PRESTACIÓN DE SERVICIOS PROFESIONALES Y DE APOYO TÉCNICO EN EL MARCO DE LAS ACTIVIDADES QUE AYUDEN A FRENAR LAS PRESIONES EN LAS ÁREAS PROTEGIDAS DERIVADAS DEL USO, LA OCUPACIÓN Y LA TENENCIA; MEDIANTE LAS ALTEMATIVAS QUE PUEDAN DESARROLLARSE CON COMUNIDADES LOCALES DE RECUPERACIÓN PARA ECOSISTEMASANDINOS Y PARAMO, ASI COMO EN IA REALIZACIÓN DE GESTIÓN INTERINSTITUCIONAL QUE APORTE A LA IMPLEMENTACIÓN DE LAS ACCIONES DE UOT</t>
  </si>
  <si>
    <t>CPS-126-N-2017</t>
  </si>
  <si>
    <t>TER-LIQ</t>
  </si>
  <si>
    <t>https://www.contratos.gov.co/consultas/detalleProceso.do?numConstancia=17-12-6173526</t>
  </si>
  <si>
    <t>2017420501000125E</t>
  </si>
  <si>
    <t>36-44-101037098</t>
  </si>
  <si>
    <t>JAMES AUGUSTO MONTEALEGRE GALEANO</t>
  </si>
  <si>
    <t>CPS-125-N-2017</t>
  </si>
  <si>
    <t>https://www.contratos.gov.co/consultas/detalleProceso.do?numConstancia=17-12-6173151</t>
  </si>
  <si>
    <t>2017420501000124E</t>
  </si>
  <si>
    <t>36-44-101037097</t>
  </si>
  <si>
    <t>DALIA MARCELA ALVEAR PACHECO</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</si>
  <si>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CON EL APOYO DE ALIADOS ESTRATÉGICOS EN EL MARCO DE LO DISPUESTO POR LA RUTA ADOPTADA MEDIANTE RESOLUCIÓN 1125 DE 2015 DEL MADS.</t>
  </si>
  <si>
    <t>CPS-124-N-2017</t>
  </si>
  <si>
    <t>https://www.contratos.gov.co/consultas/detalleProceso.do?numConstancia=17-12-6173032</t>
  </si>
  <si>
    <t>2017420501000123E</t>
  </si>
  <si>
    <t>36-44-101037095</t>
  </si>
  <si>
    <t xml:space="preserve">JOHANNA MARIA PUENTES AGUILAR </t>
  </si>
  <si>
    <t>PRESTACIÓN DE SERVICIOS PROFESIONALES A LA SUBDIRECCIÓN DE GESTIÓN Y MANEJO PARA ORIENTAR Y GESTIONAR LA FORMULACIÓN DE LOS PROGRAMAS Y PROYECTOS DE RESTAURACIÓN ECOIÓGICA ASÍ COMO SU MONITOREO Y SEGUIMIENTO EN LAS ÁREAS PROTEGIDAS DEL SISTEMA DE PARQUES NACIONALES NATURALES COMO PARTE DEL DESARROLLO DEL LINEAMIENTO INSTITUCIONAL DE RESTAURACIÓN ECOLÓGICA PARTICIPATIVA.</t>
  </si>
  <si>
    <t>CPS-123-N-2017</t>
  </si>
  <si>
    <t>https://www.contratos.gov.co/consultas/detalleProceso.do?numConstancia=17-12-6172541</t>
  </si>
  <si>
    <t>2017420501000122E</t>
  </si>
  <si>
    <t>36-44-101037094</t>
  </si>
  <si>
    <t>JUAN BERNANDO VARGAS REYES</t>
  </si>
  <si>
    <t>PRESTACIÓN DE SERVICIOS PROFESIONALES PARA APOYAR LA GESTIÓN DEL PROCESO DE VERIFICACIÓN TÉCNICA EN EL MARCO DE LA ACTUALIZACIÓN O REFORMULACIÓN DE LOS INSTRUMENTOS DE PLANIFICACIÓN DE LAS ÁREAS PROTEGIDAS DEL SISTEMA DE PARQUES NACIONALES ASÍ COMO SU EVALUACIÓN Y SEGUIMIENTO A LA EJECUCIÓN DE LOS MISMOS; Y ORIENTAR LOS EJERCICIOS TÉCNICOS DE VALORACIÓN DE DAÑO DE LOS RECURSOS ACUÁTICOS Y LOS PROCESOS DE ORDENAMIENTO AMBIENTAL Y TERRITORIAL DE LAS ÁREAS MARINO COSTERAS.</t>
  </si>
  <si>
    <t>CPS-122-N-2017</t>
  </si>
  <si>
    <t>https://www.contratos.gov.co/consultas/detalleProceso.do?numConstancia=17-12-6172278</t>
  </si>
  <si>
    <t>2017420501000121E</t>
  </si>
  <si>
    <t>36-44-101037096</t>
  </si>
  <si>
    <t>FREDY LEONARDO ARDILA RUIZ</t>
  </si>
  <si>
    <t>PRESTACIÓN DE SERVICIOS PROFESIONALES Y DE APOYO A LA GESTIÓN PARA LA CONSOLIDACIÓN DE LOS DATOS CARTOGRÁFICOS Y ALFANUMÉRICOS DE CALIDAD GENERADOS POR LAS LINEAS ESTRATÉGICAS, CON LA FINALIDAD DE REALIZAR LOS ANÁLISIS ESPACIALES E INDICADORES QUE CONTRIBUYAN A LAS PUBLICACIONES DE LAS ÁREAS PROTEGIDAS DE PARQUES NACIONALES Y EL DIRECCIONAMIENTO DE LA INFORMACIÓN GENERADA EN EL PROCESO DE NUEVAS ÁREAS PARA INCENTIVAR EL DESARROLLO Y LA GESTIÓN DEL CONOCIMIENTO, FACILITAR LA GESTIÓN DE DATOS ACERCANDO USUARIOS Y PRODUCTORES DE LA INFORMACIÓN CON EL FIN DE APOYAR LA EJECUCIÓN MISIONAL DE LA ENTIDAD Y LA CONSOLIDACIÓN DEL SISTEMA DE INFORMACIÓN QUE FACILITE LA TOMA DE DECISIONES</t>
  </si>
  <si>
    <t>CPS-121-N-2017</t>
  </si>
  <si>
    <t>https://www.contratos.gov.co/consultas/detalleProceso.do?numConstancia=17-12-6159852</t>
  </si>
  <si>
    <t>2017420501000120E</t>
  </si>
  <si>
    <t>36-44-101037074</t>
  </si>
  <si>
    <t xml:space="preserve">MIGUEL FERNANDO MEJIA </t>
  </si>
  <si>
    <t>PRESTACIÓN DE SERVICIOS PROFESIONALES PARA REALIZAR LA GESTIÓN Y ASESORÍA TÉCNICA QUE CONTRIBUYA A REDUCIR LAS PRESIONES QUE AFECTAN LOS ECOSISTEMAS DE LOS PARQUES NACIONALES, EN ESPECIAL LOS GENERADOS POR LOS CULTIVOS DE USO ILÍCITO, GANADERÍA Y TAÍA, ASÍ COMO EN EL RELACIONAMIENTO INTER INSTITUCIONAL Y CON COMUNIDADES LOCALES QUE APORTE A LA CONSTRUCCIÓN DE ACUERDOS ORIENTADOS A LA RECUPERACIÓN Y CONSERVACIÓN DE LAS ÁREAS DEL SISTEMA DE PARQUES NACIONALES NATURALES.</t>
  </si>
  <si>
    <t>CPS-120-N-2017</t>
  </si>
  <si>
    <t>https://www.contratos.gov.co/consultas/detalleProceso.do?numConstancia=17-12-6159762</t>
  </si>
  <si>
    <t>2017420501000119E</t>
  </si>
  <si>
    <t>36-44-101037071</t>
  </si>
  <si>
    <t>ANDRES FELIPE OYOLA VERGEL</t>
  </si>
  <si>
    <t>PRESTACIÓN DE SERVICIOS PROFESIONALES Y DE APOYO A LA SUBDIRECCIÓN DE GESTIÓN Y MANEJO DE ÁREAS PROTEGIDAS, EN LA IMPLEMENTACIÓN DE LOS LINEAMIENTOS DEL ECOTURISMO Y LA RESTAURACIÓN COMO ESTRATEGIA DE CONSERVACIÓN CONCOMUNIDADES COLONO CAMPESINAS EN EL MARCO DE LA ESTRATEGIA DE USO, OCUPACIÓN Y TENENCIA DE LA SUBDIRECCIÓN DE GESTIÓN Y MANEJO.</t>
  </si>
  <si>
    <t>CPS-119-N-2017</t>
  </si>
  <si>
    <t>https://www.contratos.gov.co/consultas/detalleProceso.do?numConstancia=17-12-6159641</t>
  </si>
  <si>
    <t>2017420501000118E</t>
  </si>
  <si>
    <t>36-44-101037064</t>
  </si>
  <si>
    <t>LUZ AYDA CASTRO TRIANA</t>
  </si>
  <si>
    <t>PRESTACIÓN DE SERVICIOS PROFESIONALES Y DE APOYO A LA SUBDIRECCIÓN DE GESTIÓN Y MANEJO DE ÁREAS PROTEGIDAS, EN LA ORIENTACIÓN TÉCNICA E IMPLEMENTACIÓN DE LINEAMIENTOS INSTITUCIONALES PARA IMPLEMENTAR EL ECOTURISMO CORNO ESTRATEGIA DE CONSERVACIÓN EN ÁREAS PROTEGIDAS CON VOCACIÓN ECOTURISTICA CON ÉNFASIS EN AMBIENTES MARINO COSTEROS EN EL MARCO DE LA ESTRATEGIA DE USO, OCUPACIÓN Y TENENCIA DE LA SUBDIRECCIÓN DE GESTIÓN Y MANEJO.</t>
  </si>
  <si>
    <t>CPS-118-N-2017</t>
  </si>
  <si>
    <t>https://www.contratos.gov.co/consultas/detalleProceso.do?numConstancia=17-12-6159480</t>
  </si>
  <si>
    <t>2017420501000117E</t>
  </si>
  <si>
    <t>PARÁGRAFO No. 2 - CLAUSULA SÉPTIMA:FORMA DE PAGO</t>
  </si>
  <si>
    <t>INES CONCEPCION SANCHEZ RODRIGUEZ</t>
  </si>
  <si>
    <t>PRESTAR SERVICIOS PROFESIONALES PARA LA IMPLEMENTACIÓN DEL LINEAMIENTO INSTITUCIONAL DE CLIMA, CAMBIO CLIMÁTICO Y LA LÍNEA INSTITUCIONAL DE SERVICIOS ECOSISTÉMICOS - CON ÉNFASIS EN LOS SERVICIOS HIDRICOS DE LAS ÁREAS PROTEGIDAS, COMO APOYO A LA GESTIÓN DEL GRUPO DE PLANEACIÓN Y MANEJO DE LA SUBDIRECCIÓN DE GESTIÓN Y MANEJO DE ÁREAS PROTEGIDAS.</t>
  </si>
  <si>
    <t>CPS-117-N-2017</t>
  </si>
  <si>
    <t>https://www.contratos.gov.co/consultas/detalleProceso.do?numConstancia=17-12-6159273</t>
  </si>
  <si>
    <t>2017420501000116E</t>
  </si>
  <si>
    <t>36-44-101037065</t>
  </si>
  <si>
    <t>DIEGO ALEXANDER ARIAS VARGAS</t>
  </si>
  <si>
    <t>PRESTACION DE SERVICIOS PROFESIONALES Y DE APOYO A LA GESTIÓN PARA DESARROLLAR ACTIVIDADES RELACIONADAS CON EL PROCESAMIENTO DE INTERPRETACION DE IMÁGENES SATELITALES E INSUMOS DE SENSORES REMOTOS; GENERACIÓN DE LINEAMIENTOS PARA MEJORAR LA CALIDAD COLECTA DE LOS DATOS DE LAS LINEAS ESTRATÉGICAS DE LA SUBDIRECCIÓN DE GESTIÓN Y MANEJO DE ÁREAS PROTEGIDAS, CON EL FIN DE CONSOLIDAR LOS SISTEMAS DE INFORMACION PARA LA TOMA DE DECISIONES, EN EL MARCO DEL SUBPROGRAMA FORTALECIMIENTO DE LA INFRAESTRUCTURA TECNOLOGICA Y DE LA ADMINISTRACIÓN Y USO DE LOS SISTEMAS DE INFORMACION</t>
  </si>
  <si>
    <t>CPS-116-N-2017</t>
  </si>
  <si>
    <t>https://www.contratos.gov.co/consultas/detalleProceso.do?numConstancia=17-12-6159083</t>
  </si>
  <si>
    <t>2017420501000115E</t>
  </si>
  <si>
    <t>36-44-101037043</t>
  </si>
  <si>
    <t>ENRIQUE HARLEY CANO MORENO</t>
  </si>
  <si>
    <t>PRESTACION DE SERVICIOS TECNICOS Y DE APOYO A LA GESTION PARA APOYAR A LA SSNA EN LABORES OPERATIVAS, RELACIONADAS CON ELABORACION DE BASES DE DATOS, TRAMITE DE DOCUMENTACION CONTRACTUAL Y LOGISTICA DE EVENTOS</t>
  </si>
  <si>
    <t>CPS-115-N-2017</t>
  </si>
  <si>
    <t>https://www.contratos.gov.co/consultas/detalleProceso.do?numConstancia=17-12-6149964</t>
  </si>
  <si>
    <t>2017420501000114E</t>
  </si>
  <si>
    <t>36-44-101037051</t>
  </si>
  <si>
    <t>PERLA HAYDEE RUEDA VELASQUEZ</t>
  </si>
  <si>
    <t>PRESTACIÓN DE SERVICIOS PROFESIONALES Y DE APOYO A LA GESTIÓN PARA APOYAR LA IMPLEMENTACIÓN DEL MODELO DE PLANEACIÓN ESTRATÉGICA DE LA ENTIDAD Y SUS INSTRUMENTOS DE PLANEACIÓN E INDICADORES DE SEGUIMIENTO, PARA EL CUMPLIMIENTO DE LA MISIÓN Y OBJETIVOS INSTITUCIONALES</t>
  </si>
  <si>
    <t>CPS-114-N-2017</t>
  </si>
  <si>
    <t>https://www.contratos.gov.co/consultas/detalleProceso.do?numConstancia=17-12-6149810</t>
  </si>
  <si>
    <t>2017420501000113E</t>
  </si>
  <si>
    <t>36-44-101037040</t>
  </si>
  <si>
    <t>BETSY VIVIANA RODRIGUEZ CABEZA</t>
  </si>
  <si>
    <t>PRESTACIÓN DE SERVICIOS PROFESIONALES Y DE APOYO A LA GESTIÓN Y ORIENTACIÓN TÉCNICA PARA LA EVALUACIÓN, VALIDACIÓN, IMPLEMENTACIÓN Y SEGUIMIENTO DE LAS LÍNEAS TEMÁTICAS DE INVESTIGACIÓN Y MONITOREO, CON MIRAS A LA GENERACIÓN Y CONSOLIDACIÓN EFECTIVA DE LA INFORMACIÓN SOBRE EL ESTADO DE LOS VALORES OBJETO DE CONSERVACIÓN, LAS PRESIONES Y LAS ACCIONES DE MANEJO DE LAS ÁREAS PROTEGIDAS, PARA APOYAR LA TOMA DE DECISIONES A NIVEL NACIONAL, TERRITORIAL Y LOCAL</t>
  </si>
  <si>
    <t>CPS-113-N-2017</t>
  </si>
  <si>
    <t>https://www.contratos.gov.co/consultas/detalleProceso.do?numConstancia=17-12-6139286</t>
  </si>
  <si>
    <t>2017420501000112E</t>
  </si>
  <si>
    <t>36-44-101037035</t>
  </si>
  <si>
    <t>CAMILO ERNESTO ERAZO OBANDO</t>
  </si>
  <si>
    <t>PRESTACIÓN DE SERVICIOS PROFESIONALES Y DE APOYO A LA GESTIÓN PARA APOYAR TÉCNICAMENTE A LA SUBDIRECCIÓN DE GESTIÓN Y MANEJO - GRUPO DE PLANEACIÓN Y MANEJO, EN LOS PROCESOS DE RELACIONAMIENTO CON GRUPOS ÉTNICOS Y COMUNIDADES LOCALES EN ÁREAS PROTEGIDAS TRASLAPADAS O CON PRESENCIA DE TERRITORIOS ÉTNICOS, FACILITANDO LA PLANEACIÓN Y MANEJO BAJO LOS LINEAMIENTOS DEFINIDOS POR LA INSTITUCIÓN Y LA POHTICA DE PARTICIPACIÓN SOCIAL EN LA CONSERVACIÓN.</t>
  </si>
  <si>
    <t>CPS-112-N-2017</t>
  </si>
  <si>
    <t>https://www.contratos.gov.co/consultas/detalleProceso.do?numConstancia=17-12-6137869</t>
  </si>
  <si>
    <t>2017420501000111E</t>
  </si>
  <si>
    <t>PARAGRAFO 2:CLAUSULA SEPTIMA:GASTOS DE PERMANENCIA Y TRASLADO</t>
  </si>
  <si>
    <t>36-44-101037037</t>
  </si>
  <si>
    <t>JORGE ENRIQUE ROJAS SANCHEZ</t>
  </si>
  <si>
    <t>PRESTACIÓN DE SERVICIOS PROFESIONALES Y DE APOYO A LA GESTIÓN PARA EL DISEÑO, AJUSTE Y EVALUACIÓN INSTRUMENTOS ECONÓMICOS NUEVOS Y EXISTENTES, AL IGUAL QUE LA ESTRUCTURACIÓN DE PAGOS POR SERVICIOS AMBIENTALES (PSA) Y GESTIONES REALIZADAS PARA SU IMPLEMENTACIÓN.</t>
  </si>
  <si>
    <t>CPS-111-N-2017</t>
  </si>
  <si>
    <t>https://www.contratos.gov.co/consultas/detalleProceso.do?numConstancia=17-12-6137719</t>
  </si>
  <si>
    <t>2017420501000110E</t>
  </si>
  <si>
    <t>se suspende hasta el 18 de abril</t>
  </si>
  <si>
    <t>36-44-101037031</t>
  </si>
  <si>
    <t>ROSANA LORENA ROMERO ANGARITA</t>
  </si>
  <si>
    <t>PRESTACIÓN DE SERVICIOS PROFESIONALES EN EL ÁREA DEL DERECHO PARA APOYAR, ORIENTAR Y LIDERAR JURÍDICAMENTE LOS PROCESOS SANCIONATORIOS AMBIENTALES EN LA SUBDIRECCIÓN DE GESTIÓN Y MANEJO DE ÁREAS PROTEGIDAS DE PARQUES NACIONALES NATURALES, DE ACUERDO CON LA NORMATIVIDAD VIGENTE</t>
  </si>
  <si>
    <t>CPS-110-N-2017</t>
  </si>
  <si>
    <t>https://www.contratos.gov.co/consultas/detalleProceso.do?numConstancia=17-12-6137583</t>
  </si>
  <si>
    <t>2017420501000109E</t>
  </si>
  <si>
    <t>36-44-101037033</t>
  </si>
  <si>
    <t>IVONNE LUCELY LIEVANO NAVARRETE</t>
  </si>
  <si>
    <t>BRINDAR APOYO PROFESIONAL AL GRUPO DE ASUNTOS INTERNACIONALES Y COOPERACIÓN PARA LA GESTIÓN DE RECURSOS DE COOPERACIÓN NO OFICIAL A TRAVÉS DE LA FORMULACIÓN DE PROYECTOS DE COOPERACIÓN CON ENTIDADES DE CARÁCTER PRIVADO.</t>
  </si>
  <si>
    <t>CPS-109-N-2017</t>
  </si>
  <si>
    <t>https://www.contratos.gov.co/consultas/detalleProceso.do?numConstancia=17-12-6137404</t>
  </si>
  <si>
    <t>2017420501000108E</t>
  </si>
  <si>
    <t>36-44-101037024</t>
  </si>
  <si>
    <t xml:space="preserve">MARIA PAULA AVILA </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</si>
  <si>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Y LA GESTIÓN DE CONSERVACIÓN DE LAS ÁREAS PROTEGIDAS. ASÍ COMO LA REALIZACIÓN DE TALLERES, LA ELABORACIÓN DE GUIONES PARA RADIO Y TELEVISIÓN Y EL APOYO EN EL DISEÑO Y PUESTA EN MARCHA DE CAMPAÑAS DE SENSIBILIZACIÓN Y EDUCACIÓN SOBRE LOS PARQUES NACIONALES NATURALES Y LA COORDINACIÓN EDITORIAL Y DE CONTENIDOS PARA PROYECTOS ESPECIALES</t>
  </si>
  <si>
    <t>MARIA PAULA AVILA  VERA</t>
  </si>
  <si>
    <t>CPS-108-N-2017</t>
  </si>
  <si>
    <t>https://www.contratos.gov.co/consultas/detalleProceso.do?numConstancia=17-12-6137237</t>
  </si>
  <si>
    <t>2017420501000107E</t>
  </si>
  <si>
    <t>36-44-101037025</t>
  </si>
  <si>
    <t>PILAR LEMUS ESPINOSA</t>
  </si>
  <si>
    <t>PRESTACIÓN DE SERVICIOS PROFESIONALES DE APOYO AL GRUPO DE COMUNICACIONES Y EDUCACIÓN AMBIENTAL, PARA LA REALIZACIÓN DE LAS ACTIVIDADES NECESARIAS EN LA IMPLEMENTACIÓN Y SEGUIMIENTO DE LA ESTRATEGIA DE COMUNICACIÓN Y EDUCACIÓN PARA IA CONSERVACIÓN DE PARQUES NACIONALES NATURALES, PRINCIPALMENTE RESPECTO A LA POLITICA DE USO, OCUPACIÓN Y TENENCIA, DESDE LOS TEMAS ESTRATÉGICOS DE LA ENTIDAD Y DE LOS PLANES DE MANEJO DE LOS PNN, A TRAVÉS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</si>
  <si>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CPS-107-N-2017</t>
  </si>
  <si>
    <t>https://www.contratos.gov.co/consultas/detalleProceso.do?numConstancia=17-12-6131946</t>
  </si>
  <si>
    <t>2017420501000106E</t>
  </si>
  <si>
    <t>15-46-101003348</t>
  </si>
  <si>
    <t>HELENA CRISTINA ROBLES CERVANTES</t>
  </si>
  <si>
    <t>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t>
  </si>
  <si>
    <t>CPS-106-N-2017</t>
  </si>
  <si>
    <t>https://www.contratos.gov.co/consultas/detalleProceso.do?numConstancia=17-12-6131869</t>
  </si>
  <si>
    <t>2017420501000105E</t>
  </si>
  <si>
    <t>36-44-101036992</t>
  </si>
  <si>
    <t>CESAR MURILLO BOHORQUEZ</t>
  </si>
  <si>
    <t>PRESTACIÓN DE SERVICIOS PROFESIONALES PARA EL ANÁLISIS Y GENERACIÓN DE INFORMACIÓN TÉCNICA NECESARIA EN EL PROCESO DE REGISTRO DE RESERVAS NATURALES DE LA SOCIEDAD CIVIL, EN EL MARCO DEL SUBPROGRAMA "PROMOVER LA PARTICIPACIÓN DE ACTORES ESTRATÉGICOS, PARA EL CUMPLIMIENTO DE LA MISIÓN INSTITUCIONAL."</t>
  </si>
  <si>
    <t>CPS-105-N-2017</t>
  </si>
  <si>
    <t>https://www.contratos.gov.co/consultas/detalleProceso.do?numConstancia=17-12-6131771</t>
  </si>
  <si>
    <t>2017420501000104E</t>
  </si>
  <si>
    <t>36-44-101036989</t>
  </si>
  <si>
    <t>PAULA ANDREA MOJICA MEDELLIN</t>
  </si>
  <si>
    <t>PRESTACIÓN DE SERVICIOS PROFESIONALES Y DE APOYO A LA GESTIÓN PARA EL GRUPO DE INFRAESTRUCTURA PARA EJECUTAR Y DESARROLLAR LAS ACTIVIDADES PROPIAS DE LA DE LA ARQUITECTURA E INFRAESTRUCTURA.</t>
  </si>
  <si>
    <t>CPS-104-N-2017</t>
  </si>
  <si>
    <t>https://www.contratos.gov.co/consultas/detalleProceso.do?numConstancia=17-12-6131724</t>
  </si>
  <si>
    <t>2017420501000103E</t>
  </si>
  <si>
    <t>36-44-101036986</t>
  </si>
  <si>
    <t>CLAUDIA PATRICIA BERROCAL CONDE</t>
  </si>
  <si>
    <t>PRESTACIÓN DE SERVICIOS PROFESIONALES Y DE APOYO A LA GESTIÓN PARA REALIZAR LA ADMINISTRACIÓN DEL CORREO ELECTRÓNICO, USUARIOS SOBRE EL DIRECTORIO ACTIVO DE LA ENTIDAD, SEGUIMIENTO Y USO DE LA HERRAMIENTASDE GLPI DE SOBRE LAS SOLICITUDES EMITIDAS POR LOS USUARIOS, COMO APOYO AL SEGUIMIENTO DE LOS CONTRATOS TECNOLÓGICOS QUE MANEJA LA ENTIDAD Y LA ADQUISICIÓN DE BIENES</t>
  </si>
  <si>
    <t>CPS-103-N-2017</t>
  </si>
  <si>
    <t>https://www.contratos.gov.co/consultas/detalleProceso.do?numConstancia=17-12-6131507</t>
  </si>
  <si>
    <t>2017420501000102E</t>
  </si>
  <si>
    <t>36-44-101036987</t>
  </si>
  <si>
    <t xml:space="preserve">YENNY PAOLA DEVIA </t>
  </si>
  <si>
    <t>PRESTACIÓN DE SERVICIOS PROFESIONALES Y DE APOYO A LA GESTIÓN EN LA ORIENTACIÓN ESTRATÉGICA DE LAS TECNOLOGIAS DE LA INFORMACIÓN (CIO) PARA DE PARQUES NACIONALES NATURALES DE COLOMBIA.</t>
  </si>
  <si>
    <t>CPS-102-N-2017</t>
  </si>
  <si>
    <t>https://www.contratos.gov.co/consultas/detalleProceso.do?numConstancia=17-12-6131414</t>
  </si>
  <si>
    <t>2017420501000101E</t>
  </si>
  <si>
    <t>36-44-101036973</t>
  </si>
  <si>
    <t>JAIME ANDRES ECHEVERRIA RODRIGUEZ</t>
  </si>
  <si>
    <t>PRESTACIÓN DE SERVICIOS PROFESIONALES Y DE APOYO A LA GESTIÓN DE LA OFICINA ASESORA JURÍDICA DE PARQUES NACIONALES NATURALES PARA EL DESARROLLO DE LAS ACCÍONES QUE SE DEBAN REALIZAR EN EL MARCO DE LA FUNCIÓN DE LA ENTIDAD COMO COORDINADORA DEL SISTEMA NACIONAL DE ÁREAS PROTEGIDAS, ASÍ COMO EL APOYO JURÍDICO A LOS ASUNTOS ASOCIADOS AL SINAP Y A LOS PROCESOS DE REVISIÓN Y ACTUALIZACIÓN. DE PLANES DE MANEJO</t>
  </si>
  <si>
    <t>CPS-101-N-2017</t>
  </si>
  <si>
    <t>https://www.contratos.gov.co/consultas/detalleProceso.do?numConstancia=17-12-6131154</t>
  </si>
  <si>
    <t>2017420501000100E</t>
  </si>
  <si>
    <t>36-44-101036952</t>
  </si>
  <si>
    <t>ALEX MAURICIO BELTRAN PLAZA</t>
  </si>
  <si>
    <t>PRESTACIÓN DE SERVICIOS PROFESIONALES Y DE APOYO A LA GESTIÓN DE LA SUBDIRECCIÓN ADMINISTRATIVA Y FINANCIERA PARA LOS TRÁMITES Y ACTIVIDADES DE CARÁCTER JURÍDICO, EN LOS PROCESOS DE SANEAMIENTO DE LOS BIENES INMUEBLES Y MUEBLES REQUERIDOS PARA LAS ACTIVIDADES PROPIAS DE LA ENTIDAD, ASI COMO LAS GESTIONES NECESARIAS PARA LA ADQUISICIÓN DE PREDIOS PRIORITARIOS PARA EL DESARROLLO DE LA FUNCIONES ADMINISTRATIVAS Y MISIONALES DEL ORGANISMO</t>
  </si>
  <si>
    <t>CPS-100-N-2017</t>
  </si>
  <si>
    <t>https://www.contratos.gov.co/consultas/detalleProceso.do?numConstancia=17-12-6130817</t>
  </si>
  <si>
    <t>2017420501000099E</t>
  </si>
  <si>
    <t>36-44-101036972</t>
  </si>
  <si>
    <t>SANTIAGO JOSE OLAYA GOMEZ</t>
  </si>
  <si>
    <t>PRESTACIÓN DE SERVICIOS PROFESIONALES Y DE APOYO A LA GESTIÓN DE LA OFICINA ASESORA JURIDICA DE PARQUES NACIONALES NATURALES PARA BRINDAR SOPORTE JURÍDICO EN LOS PLANES Y PROGRAMAS INSTITUCIONALES RELACIONADOS CON LA REVISIÓN DE PLANES DE MANEJO DE LAS ÁREAS DEL SISTEMA DE PARQUES NACIONALES, LA IMPLEMENTACIÓN DE PROYECTOS ECOTURISTICOS EN EL MARCO DEL FORTALECIMIENTO DE LA POLITICA DE USO, OCUPACIÓN Y TENENCIA, ASÍ COMO EL APOYO JURÍDICO A LOS DEMÁS PROCESOS MISIONALES QUE SE ENMARCAN DENTRO DE LAS FUNCIONES DE ADMINISTRACIÓN DEL SISTEMA Y COORDINACIÓN DEL SINAP</t>
  </si>
  <si>
    <t>CPS-099-N-2017</t>
  </si>
  <si>
    <t>https://www.contratos.gov.co/consultas/detalleProceso.do?numConstancia=17-12-6130474</t>
  </si>
  <si>
    <t>2017420501000098E</t>
  </si>
  <si>
    <t>NUBIA LUCIA WILCHES QUINTANA</t>
  </si>
  <si>
    <t>SUBDIRECCION ADMINISTRATIVA Y FINANCIERA</t>
  </si>
  <si>
    <t>15-46-101003301</t>
  </si>
  <si>
    <t>OLGA LUCIA PIÑEROS AMIN</t>
  </si>
  <si>
    <t>PRESTACIÓN DE SERVICIOS PROFESIONALES ESPECIALIZADOS PARA APOYAR JURÍDICAMENTE LAS ETAPAS PRECONTRACTUALCONTRACTUAL Y POST CONTRACTUAL DE LOS CONTRATOS DE CONCESIÓN Y ECOTURISMO COMUNITARIO, ASÍ COMO PARA ASISTIR JURIDICAMENTE AL NIVEL CENTRAL Y LAS DIRECCIONES TERRITORIALES DE LA ENTIDAD EN LOS PROCESOS DE CONTRATACIÓN DE ESPECIAL COMPLEJIDAD QUE DEBAN ADELANTAR CUANDO ESTAS LO REQUIERAN</t>
  </si>
  <si>
    <t>CPS-098-N-2017</t>
  </si>
  <si>
    <t>AYP</t>
  </si>
  <si>
    <t>https://www.contratos.gov.co/consultas/detalleProceso.do?numConstancia=17-12-6130440</t>
  </si>
  <si>
    <t>2017420501000097E</t>
  </si>
  <si>
    <t>3 ADICIÓN EN VALOR y EN TIEMPO</t>
  </si>
  <si>
    <t>36-44-101036930</t>
  </si>
  <si>
    <t>ANAMARIA FUENTES BACA</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</si>
  <si>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</si>
  <si>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CPS-097-N-2017</t>
  </si>
  <si>
    <t>https://www.contratos.gov.co/consultas/detalleProceso.do?numConstancia=17-12-6130383</t>
  </si>
  <si>
    <t>2017420501000096E</t>
  </si>
  <si>
    <t>36-44-101036924</t>
  </si>
  <si>
    <t>MAYRA ALEJANDRA LUNA GELVEZ</t>
  </si>
  <si>
    <t>PRESTACIÓN DE SERVICIOS PROFESIONALES Y DE APOYO A LA GESTIÓN DE LA OFICINA ASESORA JURIDICA DE PARQUES NACIONALES NATURALES PARA EL DESARROLLO DE LAS ACCIONES QUE SE DEBAN REALIZAR EN EL MARCO DE LA FUNCIÓN DE LA ENTIDAD COMO COORDINADORA DEL SISTEMA NACIONAL DE ÁREAS PROTEGIDAS, ASÍ COMO EL APOYO JURÍDICO A LOS PROCESOS MISIONALES QUE SE ENMARCAN DENTRO DE LA ADMINISTRACIÓNY EL MANEJO DE LAS ÁREAS DEL SISTEMA DE PARQUES NACIONALES NATURALES DE COLOMBIA.</t>
  </si>
  <si>
    <t>CPS-096-N-2017</t>
  </si>
  <si>
    <t>https://www.contratos.gov.co/consultas/detalleProceso.do?numConstancia=17-12-6130350</t>
  </si>
  <si>
    <t>2017420501000095E</t>
  </si>
  <si>
    <t>36-44-101036953</t>
  </si>
  <si>
    <t>HELENA ALEJANDRA DEL PILAR DIAZ PAVA</t>
  </si>
  <si>
    <t>PRESTACIÓN DE SERVICIOS PROFESIONALES Y DE APOYO A LA GESTIÓN EN LOS TRÁMITES Y ACTIVIDADES DE CARÁCTER JURÍDICO EN EL MARCO DE LOS PROCESOS DE IDENTIFICACIÓN DE LA SITUACIÓN JURÍDICA Y SANEAMIENTO DESDE EL PUNTO DE VISTA DE LA PROPIEDAD EN LOS PREDIOS QUE SE ENCUENTREN UBICADOS EN LAS ÁREAS DEL SPNN Y AQUELLAS QUE SEAN OBJETO DE UN PROCESO DE AMPLIACIÓN.</t>
  </si>
  <si>
    <t>CPS-095-N-2017</t>
  </si>
  <si>
    <t>https://www.contratos.gov.co/consultas/detalleProceso.do?numConstancia=17-12-6130302</t>
  </si>
  <si>
    <t>2017420501000094E</t>
  </si>
  <si>
    <t>36-44-101036905</t>
  </si>
  <si>
    <t>JOSE MARIO BETANCOURT MUÑOS</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</si>
  <si>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A TRAVÉS DEL DISEÑO, MONTAJE Y ADMINISTRACIÓN DE LA PÁGINA WEB Y DE LA INTRANET DE PARQUES NACIONALES NATURALES DE COLOMBIA Y APOYO A LOS PROCESOS DE EDUCACIÓN Y COMUNICACIÓN. ASI COMO LA COMPOSICIÓN DE VIDEO (ANIMACIÓN 2D Y 3D)</t>
  </si>
  <si>
    <t>JOSE MARIO BETANCOURT MUÑOZ</t>
  </si>
  <si>
    <t>CPS-094-N-2017</t>
  </si>
  <si>
    <t>https://www.contratos.gov.co/consultas/detalleProceso.do?numConstancia=17-12-6130287</t>
  </si>
  <si>
    <t>2017420501000093E</t>
  </si>
  <si>
    <t>36-44-101036933</t>
  </si>
  <si>
    <t>CAROLINA GONZALEZ DELGADO</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</si>
  <si>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INFIUENCIA.</t>
  </si>
  <si>
    <t>CPS-093-N-2017</t>
  </si>
  <si>
    <t>https://www.contratos.gov.co/consultas/detalleProceso.do?numConstancia=17-12-6125817</t>
  </si>
  <si>
    <t>2017420501000092E</t>
  </si>
  <si>
    <t>36-44-101036894</t>
  </si>
  <si>
    <t>FRANCISCO ANDRES CEDIEL PEDRAZA</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</si>
  <si>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NATURALES DE COLOMBIA A TRAVÉS DE LA COMUNICACIÓN EXTERNA MEDIANTE LA PRODUCCIÓN Y MANEJO DE LA EMISORA VIRTUAL DE PARQUES NACIONALES NATURALES DE COLOMBIA IN SITU RADIO</t>
  </si>
  <si>
    <t>CPS-092-N-2017</t>
  </si>
  <si>
    <t>https://www.contratos.gov.co/consultas/detalleProceso.do?numConstancia=17-12-6125767</t>
  </si>
  <si>
    <t>2017420501000091E</t>
  </si>
  <si>
    <t>36-44-101036891</t>
  </si>
  <si>
    <t>HEIMUNT ALEXANDER DUARTE CUBILLOS</t>
  </si>
  <si>
    <t>PRESTACIÓN DE SERVICIOS PROFESIONALES Y DE APOYO TÉCNICO EN EL MARCO DE LAS ACTIVIDADES QUE AYUDEN A FRENAR LAS PRESIONES EN LAS ÁREAS PROTEGIDAS DERIVADAS DEL USO, LA OCUPACIÓN Y LA TENENCIA; MEDIANTE LA GENERACIÓN MECANISMOS, INCENTIVOS Y/O ESTRATEGIAS DE PAGOS POR SERVICIOS, ASI COMO EN LA REALIZACIÓN DE GESTIÓN INTERINSTITUCIONAL QUE APORTE A LA IMPLEMENTACIÓN DE LAS ACCIONES DE UOT.</t>
  </si>
  <si>
    <t>CPS-091-N-2017</t>
  </si>
  <si>
    <t>https://www.contratos.gov.co/consultas/detalleProceso.do?numConstancia=17-12-6125713</t>
  </si>
  <si>
    <t>2017420501000090E</t>
  </si>
  <si>
    <t>36-44-101036991</t>
  </si>
  <si>
    <t>EDUARDO CORTES ZUBIETA</t>
  </si>
  <si>
    <t>PRESTACIÓN DE SERVICIOS PROFESIONALES Y DE APOYO A LA GESTIÓN PARA EL MANTENIMIENTO DEL SOFTWARE EN LOS SERVIDORES LINUX BAJO DOCKER, IMPLEMENTACIÓN EN KUBERNETES Y EL USO DE MEJORES PRÁCTICAS EN EL DESARROLLO DE SOFTWARE LIBRE HACIENDO USO DE LAS MEJORES PRÁCTICAS DEL MERCADO Y DOCUMENTANDO LOS DIFERENTES PROCEDIMIENTOS PARA EL ASEGURAMIENTO DE LA INFORMACIÓN DE LA ENTIDAD.</t>
  </si>
  <si>
    <t>CPS-090-N-2017</t>
  </si>
  <si>
    <t>https://www.contratos.gov.co/consultas/detalleProceso.do?numConstancia=17-12-6124270</t>
  </si>
  <si>
    <t>2017420501000089E</t>
  </si>
  <si>
    <t>PARAGRAFO 2, CLAUSULA SEPTIMA:FORMA DE PAGO</t>
  </si>
  <si>
    <t>15-46-101003251</t>
  </si>
  <si>
    <t xml:space="preserve">CAMILA ROMERO CHICO </t>
  </si>
  <si>
    <t>PRESTACIÓN DE SERVICIOS PROFESIONALES PARA APOYAR EL POSICIONAMIENTO DE PARQUES NACIONALES NATURALES DE COLOMBIA EN ESPACIOS INTERNACIONALES, ASI COMO PARA LA FORMULACIÓN DE PROYECTOS DE COOPERACIÓN TÉCNICA EN AMÉRICA LATINA, ASIA DEL ESTE Y ÁFRICA.</t>
  </si>
  <si>
    <t>CPS-089-N-2017</t>
  </si>
  <si>
    <t>https://www.contratos.gov.co/consultas/detalleProceso.do?numConstancia=17-12-6124184</t>
  </si>
  <si>
    <t>2017420501000088E</t>
  </si>
  <si>
    <t>36-44-101036888</t>
  </si>
  <si>
    <t>JORGE ANDRES DUARTE TORRES</t>
  </si>
  <si>
    <t>PRESTACIÓN DE SERVICIOS PROFESIONALES Y DE APOYO A LA GESTIÓN PARA LA REVISIÓN VALIDACIÓN, CONSOLIDACIÓN, MANEJO DE INFORMACIÓN ALFANUMÉRICA Y ANÁLISIS DE LA INFORMACIÓN GENERADA EN EL MARCO DEL LINEAMIENTO DE PREVENCIÓN, CONTROL Y VIGILANCIA; Y LA ADMINISTRACIÓN DEL SISTEMA DE INFORMACIÓN SIGO SMART PARA APOYAR LA EJECUCIÓN MISIONAL DE LA ENTIDAD Y LA CONSOLIDACIÓN DEL SISTEMA DE INFORMACIÓN QUE FACILITE LA TOMA DE DECISIONES</t>
  </si>
  <si>
    <t>CPS-088-N-2017</t>
  </si>
  <si>
    <t>https://www.contratos.gov.co/consultas/detalleProceso.do?numConstancia=17-12-6124088</t>
  </si>
  <si>
    <t>2017420501000087E</t>
  </si>
  <si>
    <t>STEFANNIA PINEDA CASTRO</t>
  </si>
  <si>
    <t>PRESTACIÓN DE SERVICIOS PROFESIONALES PARA APOYAR LA GESTIÓN DEL TRÁMITE DE REGISTRO DE RESERVAS NATURALES DE LA SOCIEDAD CIVIL EN LA SUBDIRECCIÓN DE GESTIÓN Y MANEJO DE ÁREAS PROTEGIDAS, EN EL MARCO DEL SUBPROGRAMA "PROMOVER LA PARTICIPACIÓN DE ACTORES ESTRATÉGICOS, PARA EL CUMPLIMIENTO DE LA MISIÓN INSTITUCIONAL.</t>
  </si>
  <si>
    <t>CPS-087-N-2017</t>
  </si>
  <si>
    <t>https://www.contratos.gov.co/consultas/detalleProceso.do?numConstancia=17-12-6123956</t>
  </si>
  <si>
    <t>2017420501000086E</t>
  </si>
  <si>
    <t>15-46-101003248</t>
  </si>
  <si>
    <t>JAMES TORRES RAMIREZ</t>
  </si>
  <si>
    <t>PRESTACIÓN DE SERVICIOS TÉCNICOS PARA ADMINISTRAR Y DAR SOPORTE TÉCNICO DEL APLICATIVO SIIF NACIÓN  II Y REALIZAR LAS FUNCIONES COMPETENTES AL PERFIL DE REGISTRADOR ENTIDAD. BRINDAR APOYO DE SOPORTE TÉCNICO A LA SUBDIRECCIÓN ADMINISTRATIVA Y FINANCIERA</t>
  </si>
  <si>
    <t>CPS-086-N-2017</t>
  </si>
  <si>
    <t>https://www.contratos.gov.co/consultas/detalleProceso.do?numConstancia=17-12-6121530</t>
  </si>
  <si>
    <t>2017420501000085E</t>
  </si>
  <si>
    <t>43-44101003112</t>
  </si>
  <si>
    <t>ALBA KARINA MORALES SALAZAR</t>
  </si>
  <si>
    <t>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t>
  </si>
  <si>
    <t>CPS-085-N-2017</t>
  </si>
  <si>
    <t>https://www.contratos.gov.co/consultas/detalleProceso.do?numConstancia=17-12-6120519</t>
  </si>
  <si>
    <t>2017420501000084E</t>
  </si>
  <si>
    <t>43-44-101003111</t>
  </si>
  <si>
    <t>LAURA MILENA CAMACHO JARAMILLO</t>
  </si>
  <si>
    <t>PRESTACIÓN DE SERVICIOS PROFESIONALES Y DE APOYO A LA GESTIÓN DEL GRUPO DE ASUNTOS INTERNACIONALES Y COOPERACIÓN Y A LA DIRECCIÓN GENERAL EN SU CALIDAD DE PUNTO FOCAL CMAR- COLOMBIA Y COORDINADOR DEL COMITÉ TÉCNICO NACIONAL DEL CMAR (CTNCMAR), PARA EL CUMPLIMIENTO DE SUS COMPROMISOS NACIONALES E INTERNACIONALES DE IMPLEMENTACIÓN DEL CMAR, EL FORTALECIMIENTO DE SUS ESPACIOS DE TRABAJO Y DEMÁS FUNCIONES QUE CORRESPONDAN DEL COMITÉ TÉCNICO REGIONAL DE LA INICIATIVA, ASI COMO APOYAR LA PUESTA EN MARCHA DEL SISTEMA DE INFORMACIÓN DE PROYECTOS DEL GRUPO DE ASUNTOS INTERNACIONALES Y COOPERACIÓN, DE PARQUES NACIONALES NATURALES DE COLOMBIA</t>
  </si>
  <si>
    <t>CPS-084-N-2017</t>
  </si>
  <si>
    <t>https://www.contratos.gov.co/consultas/detalleProceso.do?numConstancia=17-12-6117409</t>
  </si>
  <si>
    <t>2017420501000083E</t>
  </si>
  <si>
    <t>36-44101036886</t>
  </si>
  <si>
    <t>LADY MARCELA CASTRO LONDOÑO</t>
  </si>
  <si>
    <t>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t>
  </si>
  <si>
    <t>CPS-083-N-2017</t>
  </si>
  <si>
    <t>https://www.contratos.gov.co/consultas/detalleProceso.do?numConstancia=17-12-6117099</t>
  </si>
  <si>
    <t>2017420501000082E</t>
  </si>
  <si>
    <t>36-44101036879</t>
  </si>
  <si>
    <t>JOSE JOAQUIN BENAVIDES ARRIETA</t>
  </si>
  <si>
    <t>PRESTACIÓN DE SERVICIOS PROFESIONALES Y DE APOYO A LA GESTIÓN DE LA OFICINA DE GESTIÓN DEL RIESGO DE LA DIRECCIÓN GENERAL PARA ADELANTAR LA ELABORACIÓN, ANÁLISIS, CONSOLIDACIÓN Y GEOESPACIALIZACIÓN DE LA INFORMACIÓN ASOCIADA A LAS DINÁMICAS DE LAS ACTIVIDADES ILÍCITAS AL INTERIOR DE LAS ÁREAS PROTEGIDAS, ASÍ COMO PARA APOYAR LOS ASUNTOS RELACIONADOS CON LA PLANEACIÓN, SEGUIMIENTO Y CONTROL A LA GESTIÓN DE LA OFICINA DE LA GESTIÓN DEL RIESGO, EN EL MARCO DE LOS INSTRUMENTOS DEFINIDOS POR LA ENTIDAD EN EL SISTEMA INTEGRADO DE GESTIÓN.</t>
  </si>
  <si>
    <t>CPS-082-N-2017</t>
  </si>
  <si>
    <t>https://www.contratos.gov.co/consultas/detalleProceso.do?numConstancia=17-12-6116890</t>
  </si>
  <si>
    <t>2017420501000081E</t>
  </si>
  <si>
    <t>36-44101036883</t>
  </si>
  <si>
    <t>FERNANDO BOLIVAR BUITRAGO</t>
  </si>
  <si>
    <t>PRESTACIÓN DE SERVICIOS PROFESIONALES PARA ADMINISTRAR, MONITOREAR E IMPLEMENTAR LA SEGURIDAD PERIMETRAL SOBRE LOS EQUIPOS Y LA RED DE PARQUES NACIONALES NATURALES DE COLOMBIA QUE PERMITA EL ÓPTIMO FUNCIONAMIENTO DE LOS ELEMENTOS DE COMUNICACIÓN Y REDES DE LA ENTIDAD ASI MISMO LIDERAR LA IMPLEMENTACIÓN DEL MODELO DE SEGURIDAD DE LA INFORMACIÓN "SGSI" Y PROCESOS DE AUDITORIAS DE SEGURIDAD PARA LA CONSTRUCCIÓN DEL COMPONENTE DE "SEGURIDAD Y PRIVACIDAD DE LA INFORMACIÓN" DE GOBIERNO EN LINEA</t>
  </si>
  <si>
    <t>CPS-081-N-2017</t>
  </si>
  <si>
    <t>https://www.contratos.gov.co/consultas/detalleProceso.do?numConstancia=17-12-6115792</t>
  </si>
  <si>
    <t>2017420501000080E</t>
  </si>
  <si>
    <t>36-44101036878</t>
  </si>
  <si>
    <t>JUDITH CAROLINA URREGO GUZMAN</t>
  </si>
  <si>
    <t>PRESTACIÓN DE SERVICIOS PROFESIONALES PARA IMPLEMENTAR Y DESARROLIAR EL PLAN DE BIENESTAR Y EL PROGRAMA DE RIESGO PSICOSOCIAL EN COORDINACIÓN CON LAS DIRECCIONES TERRITORIALES, DE ACUERDO CON LOS RESULTADOS OBTENIDOS EN LAS MEDICIONES Y DIAGNÓSTICOS REALIZADOS EN IA VIGENCIA 2016.</t>
  </si>
  <si>
    <t>CPS-080-N-2017</t>
  </si>
  <si>
    <t>https://www.contratos.gov.co/consultas/detalleProceso.do?numConstancia=17-12-6115675</t>
  </si>
  <si>
    <t>2017420501000079E</t>
  </si>
  <si>
    <t>36-44101036877</t>
  </si>
  <si>
    <t>LAURA MARCELA PEREZ HERNANDEZ</t>
  </si>
  <si>
    <t>PRESTACIÓN DE SERVICIOS PROFESIONALES DE APOYO EN EL GRUPO DE COMUNICACIONES Y EDUCACIÓN AMBIENTAL PARA LA IMPLEMENTACIÓN DE LA ESTRATEGIA DE COMUNICACIÓN Y EDUCACIÓN PARA LA CONSERVACIÓN A TRAVÉS DE LA REALIZACIÓN DE DISEÑO GRÁFICO, ELABORACIÓN DE ILUSTRACIONES Y SEGUIMIENTO A IMPRESIÓN DE MATERIAL DIVULGATIVO Y EDUCATIVO DE PARQUES NACIONALES NATURALES</t>
  </si>
  <si>
    <t>CPS-079-N-2017</t>
  </si>
  <si>
    <t>https://www.contratos.gov.co/consultas/detalleProceso.do?numConstancia=17-12-6115603</t>
  </si>
  <si>
    <t>2017420501000078E</t>
  </si>
  <si>
    <t>36-44101036872</t>
  </si>
  <si>
    <t>SERGIO HERNANDO OROZCO CHAPARRO</t>
  </si>
  <si>
    <t>PRESTACIÓN DE SERVICÍOS PROFESIONALES Y DE APOYO A LA GESTIÓN PARA REALIZAR LA PREPRODUCCIÓN, PRODUCCIÓN Y POS PRODUCCIÓN DE MATERIAL AUDIOVISUAL ASÍ COMO LA GESTIÓN DE PROYECTOS DE COMUNICACIÓN PARA APOYAR LA IMPLEMENTACIÓN DE LA ESTRATEGIA DE COMUNICACIÓN Y EDUCACIÓN PARA LA CONSERVAACIÓN,ASI COMO MANEJAR EL ARCHIVO AUDIOVISUAL DE LA ENTIDAD DE ACUERDO A LOS PARÁMETROS ESTABLECIDOS EN EL "INSTRUCTIVO PARA ARCHIVO"</t>
  </si>
  <si>
    <t>CPS-078-N-2017</t>
  </si>
  <si>
    <t>https://www.contratos.gov.co/consultas/detalleProceso.do?numConstancia=17-12-6115482</t>
  </si>
  <si>
    <t>2017420501000077E</t>
  </si>
  <si>
    <t>36-44101036882</t>
  </si>
  <si>
    <t>ALAN AGUIA AGUDELO</t>
  </si>
  <si>
    <t>PRESTACIÓN DE SERVICIOS PROFESIONALES Y DE APOYO A LA GESTIÓN PARA LA INTEGRACIÓN Y ORIENTAR LA CONSOLIDACIÓN DE LOS SISTEMAS DE INFORMACIÓN DE PARQUES NACIONALES PARA LA CONSTRUCCIÓN DE LA ESTRATEGIA DE GESTIÓN DE CONOCIMIENTO BASADA EN LA ESTRATEGIA DE GOBIERNO EN LINEA PARA LA IMPLEMENTACIÓN DEL SISTEMA DE INFORMACIÓN DE LA ENTIDAD.</t>
  </si>
  <si>
    <t>CPS-077-N-2017</t>
  </si>
  <si>
    <t>https://www.contratos.gov.co/consultas/detalleProceso.do?numConstancia=17-12-6112909</t>
  </si>
  <si>
    <t>2017420501000076E</t>
  </si>
  <si>
    <t>36-44-101036862</t>
  </si>
  <si>
    <t>PAOLA ANDREA DELGADO PAEZ</t>
  </si>
  <si>
    <t>PRESTACIÓN DE SERVICIOS PROFESIONALES EN EL ÁREA DE LAS CIENCIAS BIOLÓGICAS, PARA EL TRÁMITE DE LAS SOLICITUDES DE PERMISOS Y OTRAS AUTORIZACIONES DE INVESTIGACIÓN CIENTIFICA, EN EL MARCO DEL SUBPROGRAMA DE REGULACIÓN DE RECURSOS NATURALES EN LAS ÁREAS DEL SISTEMA</t>
  </si>
  <si>
    <t>CPS-076-N-2017</t>
  </si>
  <si>
    <t>https://www.contratos.gov.co/consultas/detalleProceso.do?numConstancia=17-12-6112748</t>
  </si>
  <si>
    <t>2017420501000075E</t>
  </si>
  <si>
    <t>36-44101036873</t>
  </si>
  <si>
    <t>ELSSYE MARIETH MORALES DE ALCALA</t>
  </si>
  <si>
    <t>PRESTACIÓN DE SERVICIOS PROFESIONALES DE APOYO A LA GESTIÓN DE LA DIRECCIÓN GENERAL DE PARQUES NACIONALES NATURALES EN ORDEN A PROMOVER LA ARTICULACIÓN INTERINSTITUCIONAL REQUERIDA PARA LA IMPLEMENTACIÓN DE LA POLÍTICA DE PAZ DEL GOBIERNO NACIONAL, DE FORMA INTEGRAL, EN LOS TERRITORIOS DE PARQUES NACIONALES NATURALES; ASÍ COMO PROPENDER POR LA INTERVENCIÓN DE LOS ORGANISMOS GUBERNAMENTALES COMPETENTES PARA ENFRENTAR LAS AMENAZAS CONTRA LOS RECURSOS NATURALES, Y LOS FACTORES QUE ALTEREN LA SEGURIDAD EN ESTAS ÁREAS PROTEGIDAS.</t>
  </si>
  <si>
    <t>CPS-075-N-2017</t>
  </si>
  <si>
    <t>CEDIDO</t>
  </si>
  <si>
    <t>https://www.contratos.gov.co/consultas/detalleProceso.do?numConstancia=17-12-6110580</t>
  </si>
  <si>
    <t>2017420501000074E</t>
  </si>
  <si>
    <t>36-44-101037594</t>
  </si>
  <si>
    <t>CAROLINA LOPEZ MONSALVE</t>
  </si>
  <si>
    <t>PRESTACIÓN DE SERVICIOS TÉCNICOS OPERATIVOS Y ADMINISTRATIVOS A LA SUBDIRECCIÓN DE GESTIÓN Y MANEJO DE ÁREAS PROTEGIDAS</t>
  </si>
  <si>
    <t>CPS-074-N-2017</t>
  </si>
  <si>
    <t>SUSC-CEDIDO</t>
  </si>
  <si>
    <t>36-44101036861</t>
  </si>
  <si>
    <t>74C</t>
  </si>
  <si>
    <t>CPS-074C-N-2017</t>
  </si>
  <si>
    <t>https://www.contratos.gov.co/consultas/detalleProceso.do?numConstancia=17-12-6110353</t>
  </si>
  <si>
    <t>2017420501000073E</t>
  </si>
  <si>
    <t>36-44101036864</t>
  </si>
  <si>
    <t>NELSON CADENA GARCIA</t>
  </si>
  <si>
    <t>CPS-073-N-2017</t>
  </si>
  <si>
    <t>https://www.contratos.gov.co/consultas/detalleProceso.do?numConstancia=17-12-6110191</t>
  </si>
  <si>
    <t>2017420501000072E</t>
  </si>
  <si>
    <t>36-44101036869</t>
  </si>
  <si>
    <t>CAROLINA LARA VELASQUEZ</t>
  </si>
  <si>
    <t>PRESTACIÓN DE SERVICIOS PROFESIONALES PARA APOYAR LA CONSTRUCCIÓN, REVISIÓN Y SEGUIMIENTO DE LOS PROCESOS DE ADQUISICIÓN, ASÍ COMO ORIENTAR A LAS DIRECCIONES TERRITORIALES EN LA IMPLEMENTACIÓN DE LOS PROCESOS ADMINISTRATIVOS DEL PROGRAMA "ÁREAS PROTEGIDAS Y DIVERSIDAD BIOLÓGICA" FASE I Y FASE II,COFINANCIADO POR EL GOBIERNO ALEMÁN A TRAVÉS DEL KFW, CONFORME LOS COMPROMISOS ESTABLECIDOS POR PARQUES NACIONALES NATURALESDE COLOMBIA.</t>
  </si>
  <si>
    <t>DENY CAROLINA LARA VELASQUEZ</t>
  </si>
  <si>
    <t>CPS-072-N-2017</t>
  </si>
  <si>
    <t>https://www.contratos.gov.co/consultas/detalleProceso.do?numConstancia=17-12-6110091</t>
  </si>
  <si>
    <t>2017420501000061E</t>
  </si>
  <si>
    <t>36-44101036860</t>
  </si>
  <si>
    <t>CRISTIAM JOSUE GARCIA TORRES</t>
  </si>
  <si>
    <t>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EDUCATIVO AUDIOVISUAL</t>
  </si>
  <si>
    <t>CPS-071-N-2017</t>
  </si>
  <si>
    <t>https://www.contratos.gov.co/consultas/detalleProceso.do?numConstancia=17-12-6109977</t>
  </si>
  <si>
    <t>2017420501000071E</t>
  </si>
  <si>
    <t>36-44101036863</t>
  </si>
  <si>
    <t>YESICA IVONNE ROA HERNANDEZ</t>
  </si>
  <si>
    <t>PRESTAR SERVICIOS PROFESIONALES PARA EL ANÁLISIS Y EVALUACIÓN DE ESTUDIOS, DISEÑOS, PROYECTOS DE INFRAESTRUCTURA Y DEMÁS RELACIONADOS CON OBRAS CIVILES; APOYAR LOS TRÁMITES AMBIENTALES; REALIZAR SEGUIMIENTO AMBIENTAL A LOS PROYECTOS EN DESARROLLO O PREVISTOS DENTRO DE LAS ÁREAS DEL SISTEMA DE PARQUES NACIONALES NATURALES Y APOYAR A LOS DEMÁS GRUPOS DE LA SGM EN TEMAS RELACIONADOS CON INFRAESTRUCTURA, OBRAS CIVILES Y RECURSO HIDRICO EN EL MARCO DEL SUBPROGRAMA DE REGULACIÓN DE RECURSOS NATURALES EN LAS ÁREAS DEL SPNN.</t>
  </si>
  <si>
    <t>CPS-070-N-2017</t>
  </si>
  <si>
    <t>https://www.contratos.gov.co/consultas/detalleProceso.do?numConstancia=17-12-6109846</t>
  </si>
  <si>
    <t>2017420501000069E</t>
  </si>
  <si>
    <t>15-46-101003218</t>
  </si>
  <si>
    <t>YIRA NATALY DIAZ MENDOZA</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</si>
  <si>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IMPLEMENTACIÓN DEL MECANISMO DE ACCIÓN PROCESOS EDUCATIVOS</t>
  </si>
  <si>
    <t>CPS-069-N-2017</t>
  </si>
  <si>
    <t>https://www.contratos.gov.co/consultas/detalleProceso.do?numConstancia=17-12-6109731</t>
  </si>
  <si>
    <t>2017420501000070E</t>
  </si>
  <si>
    <t>15-46-101003214</t>
  </si>
  <si>
    <t>JUAN JOSE AYARZA PEILLARD</t>
  </si>
  <si>
    <t>4 CÉDULA DE EXTRANJERÍA</t>
  </si>
  <si>
    <t>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t>
  </si>
  <si>
    <t>CPS-068-N-2017</t>
  </si>
  <si>
    <t>https://www.contratos.gov.co/consultas/detalleProceso.do?numConstancia=17-12-6094425</t>
  </si>
  <si>
    <t>2017420501000067E</t>
  </si>
  <si>
    <t>POLIZA OK</t>
  </si>
  <si>
    <t>CONSIDERANDO J:SUBPROGRAMA</t>
  </si>
  <si>
    <t>36-44-101036834</t>
  </si>
  <si>
    <t>WILLIAM GIOVANNY URRUTIA RAMIREZ</t>
  </si>
  <si>
    <t>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DE LOS PROCESOS DE COBRO PERSUASIVO Y COACTIVO DE LAS OBLIGACIONES QUE CONSTEN EN UN ACTO ADMINISTRATIVO QUE PRESTE MÉRITO EJECUTIVO CONFORME A LAS DISPOSICIONES LEGALES Y REGLAMENTARIAS Y EMITA CONCEPTOS RELACIONADOS A LAS FUNCIONES DE LA OFICINA ASESORA JURÍDICA. ALIMENTAR Y ACTUALIZAR EL SISTEMA ÚNICO DE GESTIÓN E INFORMACIÓN DE LA ACTIVIDAD LITIGIOSA DEL ESTADO "EKOGUI (DECRETO NO.2052 DE 2014) DE LOS PROCESOS JUDICIALES (ORDINARIOS Y CONSTITUCIONALES) Y DE LOS ASUNTOS EXTRAJUDICIALES EN LOS CUALES ES O PUEDA LLEGAR A SER PARTE PARQUES NACIONALES Y MANTENER LA ORGANIZACIÓN DE LAS CARPETAS CONTENTIVAS DE LAS RESPECTIVAS ACTUACIONES JUDICIALES O EXTRAJUDICIALES.</t>
  </si>
  <si>
    <t>CPS-067-N-2017</t>
  </si>
  <si>
    <t>https://www.contratos.gov.co/consultas/detalleProceso.do?numConstancia=17-12-6094191</t>
  </si>
  <si>
    <t>2017420501000068E</t>
  </si>
  <si>
    <t>SUSPENDIDO DEL 5/06/2017 AL 15/06/2017</t>
  </si>
  <si>
    <t>ADRIANA PATRICIA CAMELO CONTENTO</t>
  </si>
  <si>
    <t>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Y EL MANEJO DE LA ENTIDAD.</t>
  </si>
  <si>
    <t>CPS-066-N-2017</t>
  </si>
  <si>
    <t>https://www.contratos.gov.co/consultas/detalleProceso.do?numConstancia=17-12-6093244</t>
  </si>
  <si>
    <t>2017420501000066E</t>
  </si>
  <si>
    <t>15-46-101003204</t>
  </si>
  <si>
    <t>ANALINDA YANNETH TORRES PIRA</t>
  </si>
  <si>
    <t>PRESTACIÓN DE SERVICIOS PROFESIONALES ESPECIALIZADOS PARA EL DISEÑO, IMPLEMENTACIÓN Y SEGUIMIENTO A LAS ACCIONES RELACIONADAS CON LA NEGOCIACIÓN DE RECURSOS DE COOPERACIÓN INTERNACIONAL CON LAS AGENCIAS MULTILATERALES Y BILATERALES A PARTIR DE LA FORMULACIÓN Y GESTIÓN INTEGRAL DE PROYECTOS DE COOPERACIÓN INTERNACIONAL QUE CONTRIBUYAN AL CUMPLIMIENTO DE LAS PRIORIDADES ESTABLECIDAS POR EL SECTOR AMBIENTE Y PARTICULARMENTE POR LA ENTIDAD, PARA LA VIGENCIA.</t>
  </si>
  <si>
    <t>CPS-065-N-2017</t>
  </si>
  <si>
    <t>https://www.contratos.gov.co/consultas/detalleProceso.do?numConstancia=17-12-6091463</t>
  </si>
  <si>
    <t>2017420501000062E</t>
  </si>
  <si>
    <t>36-44-101036827</t>
  </si>
  <si>
    <t>DIANA FERNANDA DEL PINO BUSTO</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</si>
  <si>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</si>
  <si>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CPS-064-N-2017</t>
  </si>
  <si>
    <t>https://www.contratos.gov.co/consultas/detalleProceso.do?numConstancia=17-12-6091267</t>
  </si>
  <si>
    <t>2017420501000065E</t>
  </si>
  <si>
    <t>36-44-101036825</t>
  </si>
  <si>
    <t>EDGAR ANTONIO ROJAS BARRERA</t>
  </si>
  <si>
    <t>PRESTACIÓN DE SERVICIOS TÉCNICOS EN EL GRUPO GESTIÓN FINANCIERA CON EL FIN DE REALIZAR LOS REGISTROS EN EL SISTEMA INTEGRADO DE INFORMACIÓN FINANCIERA DE OBLIGACIONES DE CONFORMIDAD CON LAS NORMAS EMITIDAS POR LA CONTADURIA GENERAL Y DEMÁS NORMAS RELACIONADAS PARA EL SECTOR PÚBLICO, ASI COMO PREPARAR Y CARGAR LA INFORMACIÓN REQUERIDA EN EL PORTAL BANCARIO DE LAS TRANSACCIONES FINANCIERAS A REALIZAR POR ÉSTE MEDIO PARA SU POSTERIOR APROBACIÓN Y ENVIO POR PARTE DEL TESORERO, ADEMÁS DE AQUELLAS ACTIVIDADES RELACIONADAS CON EL CUMPLIMIENTO DE LAS FUNCIONES ENCOMENDADAS AL ÁREA DE CONTABILIDAD Y TESORERIA.</t>
  </si>
  <si>
    <t>CPS-063-N-2017</t>
  </si>
  <si>
    <t>https://www.contratos.gov.co/consultas/detalleProceso.do?numConstancia=17-12-6091182</t>
  </si>
  <si>
    <t>2017420501000063E</t>
  </si>
  <si>
    <t>36-44-101036826</t>
  </si>
  <si>
    <t>MARIA JULIANA HOYOS MONCAYO</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</si>
  <si>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 NATURAL Y CULTURAL.</t>
  </si>
  <si>
    <t>CPS-062-N-2017</t>
  </si>
  <si>
    <t>https://www.contratos.gov.co/consultas/detalleProceso.do?numConstancia=17-12-6090916</t>
  </si>
  <si>
    <t>2017420501000064E</t>
  </si>
  <si>
    <t>36-44-101036822</t>
  </si>
  <si>
    <t>MARTHA CECILIA MARQUEZ DIAZ</t>
  </si>
  <si>
    <t>PRESTACIÓN DE SERVICIOS PROFESIONALES PARA DESARROLLAR TEMAS ORGANIZACIONALES RELACIONADOS CON EL TALENTO HUMANO, ESENCIALMENTE EN LA IMPLEMENTACIÓN, VERIFICACIÓN Y SEGUIMIENTO DE LA EVALUACIÓN DEL DESEMPEÑO, MEDICIÓN DE COMPETENCIA LABORAL PARA LOS FUNCIONARIOS PROVISIONALES Y LOS GERENTES PÚBLICOS, ASÍ COMO EL ACOMPAÑAMIENTO A LA EJECUCIÓN DEL CONCURSO ABIERTO DE MÉRITOS CONVOCATORIA 317 DE 2013, LA ELABORACIÓN DE CONCEPTOS TÉCNICOS, DERECHOS DE PETICIÓN Y DEMÁS PLANES Y PROGRAMAS QUE LE SEAN ENCOMENDADOS.</t>
  </si>
  <si>
    <t>CPS-061-N-2017</t>
  </si>
  <si>
    <t>https://www.contratos.gov.co/consultas/detalleProceso.do?numConstancia=17-12-6090669</t>
  </si>
  <si>
    <t>2017420501000060E</t>
  </si>
  <si>
    <t>36-44-101036816</t>
  </si>
  <si>
    <t xml:space="preserve">	DAVID MAURICIO PRIETO CASTAÑEDA</t>
  </si>
  <si>
    <t>PRESTACIÓN DE SERVICIOS PROFESIONALES PARA REALIZAR LA EVALUACIÓN Y EL SEGUIMIENTO, A LOS TRÁMITES RELACIONADOS CON LA REGULACIÓN DEL RECURSO HÍDRICO Y DEMÁS TRÁMITES AMBIENTALES DE COMPETENCIA DE LA SUBDIRECCIÓN DE GESTIÓN Y MANEJO DE ÁREAS PROTEGIDAS, ASI COMO APOYAR LA EVALUACIÓN Y SEGUIMIENTO AMBIENTAL DE PROYECTOS EN LAS ÁREAS DEL SISTEMA DE PARQUES NACIONALES NATURALES, EN EL MARCO DEL SUBPROGRAMA DE REGULACIÓN DE RECURSOS NATURALES.</t>
  </si>
  <si>
    <t>DAVID MAURICIO PRIETO CASTAÑEDA</t>
  </si>
  <si>
    <t>CPS-060-N-2017</t>
  </si>
  <si>
    <t>https://www.contratos.gov.co/consultas/detalleProceso.do?numConstancia=17-12-6090168</t>
  </si>
  <si>
    <t>2017420501000059E</t>
  </si>
  <si>
    <t>36-44-101036815</t>
  </si>
  <si>
    <t>MARIA FERNANDA LOSADA VILLARREAL</t>
  </si>
  <si>
    <t>PRESTAR SERVICIOS PROFESIONALES EN EL ÁREA DEL DERECHO, CON EL FIN DE TRAMITAR LOS PERMISOS, AUTORIZACIONES Y CONCESIONES, EN EL MARCO DE LAS COMPETENCIAS DE LA ENTIDAD, DENTRO LA IMPLEMENTACIÓN DEL SUBPROGRAMA DE REGULACIÓN DE RECURSOS NATURALES EN LAS ÁREAS DEL SISTEMA DE PARQUES NACIONALES NATURALES.</t>
  </si>
  <si>
    <t>CPS-059-N-2017</t>
  </si>
  <si>
    <t>https://www.contratos.gov.co/consultas/detalleProceso.do?numConstancia=17-12-6089949</t>
  </si>
  <si>
    <t>2017420501000058E</t>
  </si>
  <si>
    <t>36-44-101036814</t>
  </si>
  <si>
    <t>CAROLINA MATEUS GUTIERREZ</t>
  </si>
  <si>
    <t>PRESTACIÓN DE SERVICIOS PROFESIONALES PARA PROMOVER Y GESTIONAR EL REGISTRO DE RESERVAS NATURALES DE LA SOCIEDAD CIVIL, EN EL MARCO DEL SUBPROGRAMA "PROMOVER LA PARTICIPACIÓN DE ACTORES ESTRATÉGICOS, PARA EL CUMPLIMIENTO DE LA MISIÓN INSTITUCIONAL</t>
  </si>
  <si>
    <t>CPS-058-N-2017</t>
  </si>
  <si>
    <t>https://www.contratos.gov.co/consultas/detalleProceso.do?numConstancia=17-12-6089751</t>
  </si>
  <si>
    <t>2017420501000057E</t>
  </si>
  <si>
    <t>36-44-101036813</t>
  </si>
  <si>
    <t>LORENA ALEJANDRA ESTEPA PARRA</t>
  </si>
  <si>
    <t>PRESTACIÓN DE SERVICIOS PROFESIONALES EN EL ÁREA DEL DERECHO PARA APOYAR LAS ACTIVIDADES DEL SEGUIMIENTO JURÍDICO ADMINISTRATIVO A LOS PERMISOS, CONCESÍONES, AUTORIZACIONES OTORGADAS Y LAS RELACIONADAS CON EL REGISTRO DE RESERVAS DE LA SOCIEDAD CIVIL, DE COMPETENCIA DE LA SUBDIRECCIÓN DE GESTIÓN Y MANEJO DE ÁREAS PROTEGIDAS.</t>
  </si>
  <si>
    <t>CPS-057-N-2017</t>
  </si>
  <si>
    <t>https://www.contratos.gov.co/consultas/detalleProceso.do?numConstancia=17-12-6089655</t>
  </si>
  <si>
    <t>2017420501000056E</t>
  </si>
  <si>
    <t>10/04/2017 - 05/07/2017</t>
  </si>
  <si>
    <t>PARAGRAFO No2, CLAUSULA SÉPTIMA:FORMA DE PAGO - CLAUSUAL SEGUNDA: OBLIGACIONES DEL CONTRATISTA</t>
  </si>
  <si>
    <t>36-44-101036812</t>
  </si>
  <si>
    <t>MIGUEL ANGEL BEDOYA PANIAGUA</t>
  </si>
  <si>
    <t>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t>
  </si>
  <si>
    <t>CPS-056-N-2017</t>
  </si>
  <si>
    <t>https://www.contratos.gov.co/consultas/detalleProceso.do?numConstancia=17-12-6089267</t>
  </si>
  <si>
    <t>2017420501000055E</t>
  </si>
  <si>
    <t>CARLOS FRANCISCO ARROYO VARILLA</t>
  </si>
  <si>
    <t>GRUPO DE PARTICIPACION SOCIAL</t>
  </si>
  <si>
    <t>36-44-101036808</t>
  </si>
  <si>
    <t>BLANCA CECILIA GOMEZ LOZANO</t>
  </si>
  <si>
    <t>PRESTACIÓN DE SERVICIOS PROFESIONALES Y DE APOYO EN LO REFERENTE A LOS PROCESOS DE CONSTRUCCIÓN, IMPLEMENTACIÓN Y EVALUACIÓN DE LAS ESTRATEGIAS ESPECIALES DE MANEJO EN LAS ÁREAS PROTEGIDAS DEL SISTEMA QUE SE ENCUENTRAN RELACIONADAS CON COMUNIDADES NEGRAS, AFRODESCENDIENTES, RAIZALES Y PALENQUERAS, ADSCRITAS A LAS DIRECCIONES TERRITORIALES CARIBE, PACIFICO Y ANDES OCCIDENTALES.ADEMÁS, DEBERÁ APOYAR LOS PROCESOS INTERINSTITUCIONALESPARA LA GESTIÓN AMBIENTAL, CON ÉNFASIS EN LAS ESTRATEGIAS ESPECIALES DE MANEJO CON COMUNIDADES NEGRAS, AFRODESCENDIENTES, RAIZALES Y PALENQUERAS</t>
  </si>
  <si>
    <t>CPS-055-N-2017</t>
  </si>
  <si>
    <t>https://www.contratos.gov.co/consultas/detalleProceso.do?numConstancia=17-12-6085136</t>
  </si>
  <si>
    <t>2017420501000054E</t>
  </si>
  <si>
    <t>36-44-101036804</t>
  </si>
  <si>
    <t xml:space="preserve">	JINETH FERNANDA AGUILAR MARULANDA</t>
  </si>
  <si>
    <t>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t>
  </si>
  <si>
    <t>JINETH FERNANDA AGUILAR MARULANDA</t>
  </si>
  <si>
    <t>CPS-054-N-2017</t>
  </si>
  <si>
    <t>https://www.contratos.gov.co/consultas/detalleProceso.do?numConstancia=17-12-6084519</t>
  </si>
  <si>
    <t>2017420501000053E</t>
  </si>
  <si>
    <t>36-44-101036797</t>
  </si>
  <si>
    <t>PRESTACIÓN DE SERVICIOS PROFESIONALES ESPECIALIZADOS PARA LIDERAR LA IMPLEMENTACIÓN DEL PROGRAMA DE APOYO PRESUPUESTARIO DE DESARROLLO LOCAL SOSTENIBLE PARA EL MEJORAMIENTO DE INICIATIVAS ECONÓMICAS LOCALES SOSTENIBLES CON COMUNIDADES ASOCIADAS A LAS ÁREAS PROTEGIDAS FINANCIADO POR LA UNIÓN EUROPEA.</t>
  </si>
  <si>
    <t>CPS-053-N-2017</t>
  </si>
  <si>
    <t>https://www.contratos.gov.co/consultas/detalleProceso.do?numConstancia=17-12-6084280</t>
  </si>
  <si>
    <t>2017420501000052E</t>
  </si>
  <si>
    <t>1777562-6</t>
  </si>
  <si>
    <t>MARTHA PATRICIA LÓPEZ PÉREZ</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</si>
  <si>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JURIDICOS QUE SE REQUIERAN.</t>
  </si>
  <si>
    <t>MARTHA PATRICIA LOPEZ PEREZ</t>
  </si>
  <si>
    <t>CPS-052-N-2017</t>
  </si>
  <si>
    <t>https://www.contratos.gov.co/consultas/detalleProceso.do?numConstancia=17-12-6083510</t>
  </si>
  <si>
    <t>2017420501000051E</t>
  </si>
  <si>
    <t>36-44-101036794</t>
  </si>
  <si>
    <t>NATALlA BELTRAN CLAVIJO</t>
  </si>
  <si>
    <t>PRESTACIÓN DE SERVICIOS PROFESIONALES Y APOYO A LA GESTIÓN DEL GRUPO DE PROCESOS CORPORATIVOS PARA LA IMPLEMENTACIÓN DE LAS NORMAS Y POLÍTICAS RELACIONADAS CON LA ESTRATEGIA DE SERVICIO AL CIUDADANO EN ARMONIA CON LAS DEMÁS DEPENDENCIAS DE LA ENTIDAD, ASÍ COMO LA COORDINÁCIÓN Y CONTROL EN LA GESTIÓN DE LOS DERECHOS DE PETICIÓN QUE SE FORMULEN A ESTA ÚLTIMA</t>
  </si>
  <si>
    <t xml:space="preserve">NATALIA BELTRAN CLAVIJO </t>
  </si>
  <si>
    <t>CPS-051-N-2017</t>
  </si>
  <si>
    <t>https://www.contratos.gov.co/consultas/detalleProceso.do?numConstancia=17-12-6083411</t>
  </si>
  <si>
    <t>2017420501000050E</t>
  </si>
  <si>
    <t>36-44-101036793</t>
  </si>
  <si>
    <t>JAZMIN ANGELICA RICO HERNANDEZ</t>
  </si>
  <si>
    <t>PRESTACION DE SERVICIOS TECNICOS Y DE APOYO A LA GESTION PARA LA IDENTIFICACION, ORGANIZACIÓN Y DEPURACION DE LOS ARCHIVOS QUE REPOSAN EN EL ARCHIVO CENTRAL Y EL GRUPO DE PROCESOS CORPORATIVOS DEL NIVEL CENTRAL, ASI COMO LA REVISIÓN Y RECEPCION DE TRANSFERENCIAS DOCUMENTALES, ADMINISTRACION Y ACTUALIZACION DEL INVENTARIO DEL ARCHIVO CENTRAL</t>
  </si>
  <si>
    <t>CPS-050-N-2017</t>
  </si>
  <si>
    <t>https://www.contratos.gov.co/consultas/detalleProceso.do?numConstancia=17-12-6083352</t>
  </si>
  <si>
    <t>2017420501000049E</t>
  </si>
  <si>
    <t>36-44-101036791</t>
  </si>
  <si>
    <t>LEYDI AZUCENA MONROY LARGO</t>
  </si>
  <si>
    <t>PRESTACIÓN DE SERVICIOS PROFESIONALES DE CARÁCTER JURÍDICO EN EL ÍMPULSO Y TRÁMITE DEL REGISTRO DE RESERVAS NATURALES DE LA SOCIEDAD CIVIL Y LOS PROCESOS SANCIONATORIOS AMBIENTALES, EN EL MARCO DE LAS COMPETENCIAS DE PARQUES NACIONALES NATURALES.</t>
  </si>
  <si>
    <t>LEIDY AZUCENA MONROY LARGO</t>
  </si>
  <si>
    <t>CPS-049-N-2017</t>
  </si>
  <si>
    <t>https://www.contratos.gov.co/consultas/detalleProceso.do?numConstancia=17-12-6082887</t>
  </si>
  <si>
    <t>2017420501000048E</t>
  </si>
  <si>
    <t>36-44-101036789</t>
  </si>
  <si>
    <t>MARIA ISABEL DIAZ OLAVE</t>
  </si>
  <si>
    <t>PRESTACIÓN DE SERVICIOS PROFESIONALES Y DE APOYO A LA GESTIÓN PARA ARTICULAR LA IMPLEMENTACIÓN DE LA ESTRATEGIA DE COMUNICACIONES DE LA ENTIDAD EN SU EJE DE COMUNICACIÓN EXTERNA A TRAVÉS DE LA DIVULGACIÓN, RELACIONAMIENTO CON MEDIOS DE COMUNICACIÓN Y PERIODISTAS, APOYO EN LA REALIZACIÓN DE EVENTOS DE PROMOCIÓN Y PRODUCCIÓN DE INFORMACIÓN PARA CANALES Y MEDIOS EXTERNOS DE LA ENTIDAD, CON EL FIN DE GENERAR EL POSICIONAMIENTO DE PARQUES NACIONALES NATURALES DE COLOMBIA.</t>
  </si>
  <si>
    <t>CPS-048-N-2017</t>
  </si>
  <si>
    <t>https://www.contratos.gov.co/consultas/detalleProceso.do?numConstancia=17-12-6082748</t>
  </si>
  <si>
    <t>2017420501000047E</t>
  </si>
  <si>
    <t>36-44-101036790</t>
  </si>
  <si>
    <t>FANNY SUAREZ VELASQUEZ</t>
  </si>
  <si>
    <t>PRESTACIÓN DE SERVICIOS PROFESIONALES DE APOYO AL GRUPO DE COMUNICACIONES Y EDUCACIÓN AMBIENTAL DE PARQUES NACIONALES EN LA FORMULACIÓN E IMPLEMENTACIÓN DEL MECANISMO DE ACCIÓN DE LA ESTRATEGIA DE COMUNICACIÓN Y EDUCACIÓN "INSTITUCIONAL - SECTORIAL" Y EL MANEJO INTEGRAL DE EVENTOS DE LA ENTIDAD O EN LOS QUE PARTICIPE CON EL FIN DE BUSCAR EL CONOCIMIENTO GENERAL DE PARQUES NACIONALES</t>
  </si>
  <si>
    <t>CPS-047-N-2017</t>
  </si>
  <si>
    <t>https://www.contratos.gov.co/consultas/detalleProceso.do?numConstancia=17-12-6081609</t>
  </si>
  <si>
    <t>2017420501000046E</t>
  </si>
  <si>
    <t>36-44-101036787</t>
  </si>
  <si>
    <t>GIOVANNY ALEJANDRO PULIDO ARCILA</t>
  </si>
  <si>
    <t>PRESTACIÓN DE SERVICIOS PROFESIONALES DE APOYO AL GRUPO DE COMUNICACIONES Y EDUCACIÓN AMBIENTAL PARA LA IMPLEMENTACIÓN DEL MECANISMO DE ACCIÓN DE COMUNICACIÓN COMUNITARIA DE LA ESTRATEGIA DE COMUNICACIÓN DE LOS PARQUES NACIONALES NATURALES DE COLOMBIA</t>
  </si>
  <si>
    <t>CPS-046-N-2017</t>
  </si>
  <si>
    <t>https://www.contratos.gov.co/consultas/detalleProceso.do?numConstancia=17-12-6081371</t>
  </si>
  <si>
    <t>2017420501000045E</t>
  </si>
  <si>
    <t>43-44-101003110</t>
  </si>
  <si>
    <t>DAVID SANTIAGO TORRES MARTINEZ</t>
  </si>
  <si>
    <t>PRESTACIÓN DE SERVICIOS PROFESIONALES Y DE APOYO A LA GESTIÓN DE RELACIONES COMERCIALES DIRIGIDAS AL PÚBLICO INTERNO Y EXTERNO DE PARQUES NACIONALES, EN LA GENERACIÓN DE ALIANZAS PARA LA PROMOCIÓN Y RECONOCIMIENTO DE LOS BIENES Y SERVICIOS ECOSISTEMICOS EN PNN Y APOYO EN LOGÍSTICA DE ACTIVIDADES.</t>
  </si>
  <si>
    <t>CPS-045-N-2017</t>
  </si>
  <si>
    <t>https://www.contratos.gov.co/consultas/detalleProceso.do?numConstancia=17-12-6081074</t>
  </si>
  <si>
    <t>2017420501000044E</t>
  </si>
  <si>
    <t>36-44-101036788</t>
  </si>
  <si>
    <t>LILIANA ESPERANZA MURILLO MURILLO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</si>
  <si>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ASI COMO APOYAR JURIDICAMENTE EN EL TEMA DE SEGUROS CUANDO SE REQUIERA</t>
  </si>
  <si>
    <t>CPS-044-N-2017</t>
  </si>
  <si>
    <t>https://www.contratos.gov.co/consultas/detalleProceso.do?numConstancia=17-12-6078952</t>
  </si>
  <si>
    <t>2017420501000043E</t>
  </si>
  <si>
    <t>36-44-101036767</t>
  </si>
  <si>
    <t>CLAUDIA MARCELA MORA CASTRO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</si>
  <si>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DEL CENTRO DE DOCUMENTACIÓN DE PARQUES NACIONALES, PARA UNA ADECUADA ATENCIÓN AL PÚBLICO, MANEJO DE INFORMACIÓN, CATALOGACIÓN DE DOCUMENTACIÓN Y RECUPERACIÓN DE LA MEMORIA INSTITUCIONAL PERTENECIENTE A PARQUES NACIONALES NATURALES DE COLOMBIA.</t>
  </si>
  <si>
    <t>CPS-043-N-2017</t>
  </si>
  <si>
    <t>https://www.contratos.gov.co/consultas/detalleProceso.do?numConstancia=17-12-6078897</t>
  </si>
  <si>
    <t>2017420501000042E</t>
  </si>
  <si>
    <t>36-44-101036765</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</si>
  <si>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</si>
  <si>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AMBIENTAL;Y MONTAJE Y DISEÑO DE EVENTO</t>
  </si>
  <si>
    <t>CPS-042-N-2017</t>
  </si>
  <si>
    <t>https://www.contratos.gov.co/consultas/detalleProceso.do?numConstancia=17-12-6078829</t>
  </si>
  <si>
    <t>2017420501000041E</t>
  </si>
  <si>
    <t>36-44-101036768</t>
  </si>
  <si>
    <t>ANDRES FELIPE VELASCO RIVERA</t>
  </si>
  <si>
    <t>PRESTACIÓN DE SERVICIOS PROFESIONALES Y DE APOYO A LA GESTIÓN DE LA OFICINA DE GESTIÓN DEL RIESGO DE LA DIRECCIÓN GENERAL, PARA ATENDER LOS PROCESOS PENALES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ADMINISTRACIÓN PÚBLICA, ASI COMO EL CONOCIMIENTO E IMPULSO DE LOS PROCESOS POLICIVOS QUE TRAMITE LA ENTIDAD.</t>
  </si>
  <si>
    <t xml:space="preserve">ANDRES FELIPE VELASCO RIVERA </t>
  </si>
  <si>
    <t>CPS-041-N-2017</t>
  </si>
  <si>
    <t>https://www.contratos.gov.co/consultas/detalleProceso.do?numConstancia=17-12-6078770</t>
  </si>
  <si>
    <t>2017420501000040E</t>
  </si>
  <si>
    <t>36-44-101036764</t>
  </si>
  <si>
    <t>MIGUEL ANGEL LIZARAZO FUENTES</t>
  </si>
  <si>
    <t>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APLICAR LOS LINEAMIENTOS INSTITUCIONALES EN EL MARCO DE LAS ACCIONES INTERAGENCIALES TENDIENTES A FACILITAR LA JUDICIALIZACIÓN DE LAS CONDUCTAS PUNIBLES COMETIDAS CONTRA LOS RECURSOS NATURALES AL INTERIOR DE LOS PARQUES NACIONALES NATURALES.</t>
  </si>
  <si>
    <t>CPS-040-N-2017</t>
  </si>
  <si>
    <t>https://www.contratos.gov.co/consultas/detalleProceso.do?numConstancia=17-12-6078661</t>
  </si>
  <si>
    <t>2017420501000039E</t>
  </si>
  <si>
    <t>36-44-101036763</t>
  </si>
  <si>
    <t>DORA ELENA ESTRADA GARZOn</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</si>
  <si>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DE 10 KM DE LOS LÍMITES DE LOS PARQUES NACIONALES NATURALES CONTINENTALES (ZA), COMO SERVICIO ECOSISTÉMICO A TRAVÉS DE LA DEFORESTACIÓN EVITADA Y RESTAURACIÓN DE BOSQUES</t>
  </si>
  <si>
    <t>DORA HELENA ESTRADA GARZON</t>
  </si>
  <si>
    <t>CPS-039-N-2017</t>
  </si>
  <si>
    <t>https://www.contratos.gov.co/consultas/detalleProceso.do?numConstancia=17-12-6077706</t>
  </si>
  <si>
    <t>2017420501000038E</t>
  </si>
  <si>
    <t>36-44-101036762</t>
  </si>
  <si>
    <t>LIBIA ANDREA BUITRAGO MARTINEZ</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</si>
  <si>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ACTIVIDADES PROGRAMADAS EN LOS PLANES DE TRABAJO DE LOS CONVENIOS QUE PARQUES NACIONALES NATURALES DE COLOMBIA, LLEGARE A SUSCRIBIR CON OTRAS ENTIDADES EN EL MARCO DEL MENCIONADO PROCESO</t>
  </si>
  <si>
    <t>CPS-038-N-2017</t>
  </si>
  <si>
    <t>https://www.contratos.gov.co/consultas/detalleProceso.do?numConstancia=17-12-6077332</t>
  </si>
  <si>
    <t>2017420501000037E</t>
  </si>
  <si>
    <t>36-44-101036761</t>
  </si>
  <si>
    <t>LEYDY YOHANA GIRALDO ARANGO</t>
  </si>
  <si>
    <t>PRESTACIÓN DE SERVICIOS TÉCNICOS Y DE APOYO A LA GESTIÓN PARA EJECUTAR LAS ACTIVIDADES LOGISTICAS, OPERATIVAS EN COMERCIALIZACIÓN DE PRODUCTOS ARTESANALES E INSTITUCIONALES EN LOS PUNTOS DE VENTA DE LA TIENDA DE PARQUES Y TIENDA ITINERANTE</t>
  </si>
  <si>
    <t>LEIDY YOHANA GIRALDO ARANGO</t>
  </si>
  <si>
    <t>CPS-037-N-2017</t>
  </si>
  <si>
    <t>https://www.contratos.gov.co/consultas/detalleProceso.do?numConstancia=17-12-6069971</t>
  </si>
  <si>
    <t>2017420501000036E</t>
  </si>
  <si>
    <t>15-46-101003115</t>
  </si>
  <si>
    <t>SHIARA VANESSA VELASQUEZ MENDEZ</t>
  </si>
  <si>
    <t>PRESTACIÓN DE SERVICIOS PROFESIONALES Y DE APOYO A LA GESTIÓN PARA COORDINAR, ARTICULAR, MEJORAR Y GARANTIZAR LOS PROCESOS Y PROCEDIMIENTOS DE SOPORTE ADMINISTRATIVO, DE PLANEACIÓN Y GESTIÓN DE PROYECTOS DE CONFORMIDAD CON LOS PROCEDIMIENTOS LEGALMENTE DEFINIDOS.</t>
  </si>
  <si>
    <t>CPS-036-N-2017</t>
  </si>
  <si>
    <t>https://www.contratos.gov.co/consultas/detalleProceso.do?numConstancia=17-12-6069814</t>
  </si>
  <si>
    <t>2017420501000035E</t>
  </si>
  <si>
    <t>36-44-101036758</t>
  </si>
  <si>
    <t xml:space="preserve">	ANGELA SOFIA RINCON SOLER</t>
  </si>
  <si>
    <t>PRESTACIÓN DE SERVICIOS PROFESIONALES Y DE APOYO EN LO REFERENTE A LOS PROCESOS DE CONSTRUCCIÓN, IMPLEMENTACIÓN Y EVALUACIÓN DE LAS ESTRATEGIAS ESPECIALES DE MANEJO EN LAS ÁREAS DE SISTEMA QUE SE ENCUENTRAN RELACIONADAS CON GRUPOS ÉTNICOS QUE PERMITAN ARTICULAR DISTINTAS VISIONES DE TERRITORIO EN LAS ÁREAS PROTEGIDAS ADSCRITAS A LAS DIRECCIONES TERRITORIALES ORINOQUIA Y AMAZONIA COLOMBIANAS. ADEMÁS, DEBERÁ APOYAR LOS PROCESOS INTERINSTITUCIONALESY DE LA MESA REGIONAL AMAZÓNICA A CARGO DE LA DTAM.</t>
  </si>
  <si>
    <t>ANGELA SOFIA RINCON SOLER</t>
  </si>
  <si>
    <t>CPS-035-N-2017</t>
  </si>
  <si>
    <t>https://www.contratos.gov.co/consultas/detalleProceso.do?numConstancia=17-12-6069473</t>
  </si>
  <si>
    <t>2017420501000034E</t>
  </si>
  <si>
    <t>36-44-101036755</t>
  </si>
  <si>
    <t>OLGA LUCIA RODRIGUEZ CARDENAS</t>
  </si>
  <si>
    <t>PRESTACIÓN DE SERVICIOS PROFESIONALES Y DE APOYO A LA GESTIÓN PARA ASESORAR Y ACOMPAÑAR LA IMPLEMENTACIÓNDE LOS PROCESOS DE SEGUIMIENTO A PROYECTOS Y SU ARTICULACIÓN CON LOS INSTRUMENTOS DE PLANEACIÓN DE PARQUES NACIONALES NATURALES.</t>
  </si>
  <si>
    <t>CPS-034-N-2017</t>
  </si>
  <si>
    <t>https://www.contratos.gov.co/consultas/detalleProceso.do?numConstancia=17-12-6069255</t>
  </si>
  <si>
    <t>2017420501000033E</t>
  </si>
  <si>
    <t>ANGELO STOYANOVICH ROMERO</t>
  </si>
  <si>
    <t>GRUPO DE CONTROL INTERNO</t>
  </si>
  <si>
    <t>36-44-101036753</t>
  </si>
  <si>
    <t>NANCY ADRIANA GONZALEZ LEON</t>
  </si>
  <si>
    <t>PRESTAR LOS SERVICIOS PROFESIONALES DE CARÁCTER JURIDICO EN EL GRUPO DE CONTROL INTERNO PARA REALIZAR LAS ACTIVIDADES DE APOYO EN LA EVALUACIÓN Y SEGUIMIENTO DEL SISTEMA INTEGRAL DE GESTIÓN EN EL MARCO DE LO ESTABLECIDO EN LA LEY 87 DE 1993 Y LA LEY 872 DE 2003.</t>
  </si>
  <si>
    <t>CPS-033-N-2017</t>
  </si>
  <si>
    <t>https://www.contratos.gov.co/consultas/detalleProceso.do?numConstancia=17-12-6069124</t>
  </si>
  <si>
    <t>2017420501000032E</t>
  </si>
  <si>
    <t>CLAUSULA NOVENA:CUENTA DEL CONTRATISTA</t>
  </si>
  <si>
    <t>36-44-101036756</t>
  </si>
  <si>
    <t>NATALlA ALVARINO CAIPA</t>
  </si>
  <si>
    <t>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MONITOREO DE LOS PROCESOS MISIONALES Y DE DIRECCIONAMIENTO ESTRATÉGICO DE LA ENTIDAD. INFORMES DE GESTIÓN Y REPORTES DE PLAN OPERATIVO ANUAL DEL GRUPO DE CONTROL INTERNO</t>
  </si>
  <si>
    <t>NATALIA ALVARINO CAIPA</t>
  </si>
  <si>
    <t>CPS-032-N-2017</t>
  </si>
  <si>
    <t>https://www.contratos.gov.co/consultas/detalleProceso.do?numConstancia=17-12-6068488</t>
  </si>
  <si>
    <t>2017420501000031E</t>
  </si>
  <si>
    <t>36-44-101036754</t>
  </si>
  <si>
    <t>JAIRO ORLANDO RUALES RUALES</t>
  </si>
  <si>
    <t>PRESTACIÓN DE SERVICIOS PROFESIONALES Y APOYO A LA GESTIÓN EN LOS TEMAS RELACIONADOS CON LA IMPLEMENTACIÓN Y DESARROLLO DE LAS POLÍTICAS Y DIRECTRICES AMBIENTALES Y DE SEGURIDAD VIAL DICTADAS POR EL GOBIERNO NACIONAL Y DEMÁS INSTITUCIONES O ENTIDADES PÚBLICAS, ASI COMO EL CONTROL Y SEGUIMIENTO DE LAS ACTIVIDADES DE CARÁCTER ADMINISTRATIVO Y LOGISTICO QUE SEAN COMPETENCIA DEL GRUPO DE PROCESOS CORPORATIVOS</t>
  </si>
  <si>
    <t>CPS-031-N-2017</t>
  </si>
  <si>
    <t>https://www.contratos.gov.co/consultas/detalleProceso.do?numConstancia=17-12-6068357</t>
  </si>
  <si>
    <t>2017420501000030E</t>
  </si>
  <si>
    <t>36-44-101036749</t>
  </si>
  <si>
    <t>NURY JEANNETH GUIOTT RIAÑO</t>
  </si>
  <si>
    <t>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 LA ASISTENCIA A LAS OFICINAS QUE DEPENDAN DE LA DIRECCIÓN GENERAL, CUANDO LA NECESIDAD ASÍ LO DETERMINE</t>
  </si>
  <si>
    <t>NURY JEANETH GUIOTT RIAÑO</t>
  </si>
  <si>
    <t>CPS-030-N-2017</t>
  </si>
  <si>
    <t>https://www.contratos.gov.co/consultas/detalleProceso.do?numConstancia=17-12-6067063</t>
  </si>
  <si>
    <t>2017420501000029E</t>
  </si>
  <si>
    <t>36-44-101036744</t>
  </si>
  <si>
    <t>NESTOR FABIO MARTINEZ PAEZ</t>
  </si>
  <si>
    <t>PRESTACIÓN DE SERVICIOS PROFESIONALESCON EL OBJETIVO DE REALIZAR SEGUIMIENTOY EVALUACIÓN DE SISTEMAS INTEGRADOSDE GESTIÓN, BASADO EN DIFERENTES PROCESOS Y PROCEDIMIENTOS (ESTRATÉGICOS,DE EVALUACIÓN, MISIONALES Y DE APOYO) IMPLEMENTADOS EN LA ENTIDAD, PARA EL NIVEL CENTRAL, DIRECCIONES TERRITORIALES Y ÁREAS PROTEGIDAS LOS CUALES SON DESIGNADOS POR EL COORDINADOR DEL GRUPO DE CONTROL INTERNO; LIDERANDO EL MONITOREO DEL MAPA DE RIESGOS Y MECANISMOS DE PARTICIPACIÓN CIUDADANA COMO SON: PETICIONES, QUEJAS, RECLAMOS, SUGERENCIAS Y FELICITACIONES ENTRE OTROS</t>
  </si>
  <si>
    <t>CPS-029-N-2017</t>
  </si>
  <si>
    <t>https://www.contratos.gov.co/consultas/detalleProceso.do?numConstancia=17-12-6066847</t>
  </si>
  <si>
    <t>2017420501000028E</t>
  </si>
  <si>
    <t>NORMA CONSTANZA NIÑO GALEANO</t>
  </si>
  <si>
    <t>GRUPO CONTROL DISCIPLINARIO INTERNO</t>
  </si>
  <si>
    <t>36-44-101036746</t>
  </si>
  <si>
    <t>ADRIANA FERNANDA CHAPARRO ACERO</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</si>
  <si>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DE2002 Y DEMÁS NORMAS QUE LA ADICIONEN, COMPLEMENTEN O MODIFIQUEN.</t>
  </si>
  <si>
    <t>CPS-028-N-2017</t>
  </si>
  <si>
    <t>https://www.contratos.gov.co/consultas/detalleProceso.do?numConstancia=17-12-6066749</t>
  </si>
  <si>
    <t>2017420501000027E</t>
  </si>
  <si>
    <t>36-44-101036735</t>
  </si>
  <si>
    <t>HOOVER EDISON RAMOS CUELLAR</t>
  </si>
  <si>
    <t>PRESTACIÓN DE SERVICIOS PROFESIONALES CONSISTENTES EN ORIENTAR JURÍDICAMENTE LOS DIFERENTES PLANES Y PROGRAMAS QUE SE DESARROLLAN AL INTERIOR DEL GRUPO DE GESTIÓN HUMANA, ASI COMO ADELANTAR LOS TRÁMITES DE LOS ASUNTOS RELACIONADOS CON LAS SITUACIONES ADMINISTRATIVAS - JURÍDICAS LABORALES DE LOS SERVIDORES PÚBLICOS DE LA ENTIDAD.</t>
  </si>
  <si>
    <t>CPS-027-N-2017</t>
  </si>
  <si>
    <t>https://www.contratos.gov.co/consultas/detalleProceso.do?numConstancia=17-12-6066666</t>
  </si>
  <si>
    <t>2017420501000026E</t>
  </si>
  <si>
    <t>15-46-101003082</t>
  </si>
  <si>
    <t>CLARA ROCIO  BURGOS VALENCIA</t>
  </si>
  <si>
    <t>PRESTACIÓN DE SERVICIOS PROFESIONALES Y DE APOYO A LA GESTIÓN PARA ACOMPAÑAR, SOCIALIZAR Y SUPERVISAR LA ESTRUCTURACIÓN DE LAS ALIANZAS PUBLICO PRIVADAS EN PARQUES NACIONALES, NUEVOS ESQUEMAS DE PARTICIPACIÓN PRIVADA EN ECOTURISMO COMUNITARIO EN ÁREAS PROTEGIDAS Y PARTICIPACIÓN PROFESIONAL EN EL TEMA ECOTURISTICO, EN LAS COMISIONES MIXTAS CON LOS DIFERENTES PAÍSES QUE HAN SIDO IDENTIFICADAS.</t>
  </si>
  <si>
    <t>CLARA ROCIO BURGOS VALENCIA</t>
  </si>
  <si>
    <t>CPS-026-N-2017</t>
  </si>
  <si>
    <t>https://www.contratos.gov.co/consultas/detalleProceso.do?numConstancia=17-12-6066548</t>
  </si>
  <si>
    <t>MIGUEL ANGEL BAUTISTA VANEGAS</t>
  </si>
  <si>
    <t>2017420501000025E</t>
  </si>
  <si>
    <t>MIGUEL ALEXANDER BAUTISTA VANEGAS</t>
  </si>
  <si>
    <t>PRESTACIÓN DE SERVICIOS PROFESIONALES Y DE APOYO A LA GESTIÓN PARA ADELANTAR EN EL ÁREA DE CONTRATOS LOS DIVERSOS PROCEDIMIENTOS LEGALES RELACIONADOS CON LOS TRÁMITES PRECONTRACTUALES, CONTRACTUALES Y POSCONTRACTUALES EN EL NIVEL CENTRAL</t>
  </si>
  <si>
    <t>CPS-025-N-2017</t>
  </si>
  <si>
    <t>https://www.contratos.gov.co/consultas/detalleProceso.do?numConstancia=17-12-6062729</t>
  </si>
  <si>
    <t>2017420501000024E</t>
  </si>
  <si>
    <t>36-44-101036731</t>
  </si>
  <si>
    <t>WILFREDO CUESTAS CUESTAS</t>
  </si>
  <si>
    <t>PRESTACIÓN DE SERVICIOS PROFESIONALES Y DE APOYO A LA GESTIÓN PARA APOYAR EL SEGUIMIENTO Y ANÁLISIS A LA EJECUCIÓN PRESUPUESTAL DE LAS DIFERENTES DEPENDENCIAS DE PARQUESNACIONALESNATURALES,REVISAR Y VIABILIZAREL TRÁMITE DE TRASLADOS PRESUPUESTALES DE LA ENTIDAD Y APOYAR LA GESTIÓN PRESUPUESTALDE LA OFICINAASESORA DE PLANEACIÓN</t>
  </si>
  <si>
    <t>CPS-024-N-2017</t>
  </si>
  <si>
    <t>https://www.contratos.gov.co/consultas/detalleProceso.do?numConstancia=17-12-6056498</t>
  </si>
  <si>
    <t>2017420501000023E</t>
  </si>
  <si>
    <t>36-44-101036732</t>
  </si>
  <si>
    <t>JUAN CLAUDIO ARENAS PONCE</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</si>
  <si>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ACUERDO CON LAS DISPOSICIONES LEGALES QUERIGEN EL MANDATO JUDICIAL QUE CONFIERA LA ENTIDAD PARA LA DEFENSA DE SUS INTERESES. ASI MISMO, CUANDO EL JEFE DELA OFICINA ASESORA JURÍDICA LO REQUIERA, ESTUDIAR Y CONCEPTUAR SOBRE ASPECTOS RELACIONADOS CON TEMAS MISIONALES QUE EXIJAN UN ANÁLISIS JUDICIAL.</t>
  </si>
  <si>
    <t>CPS-023-N-2017</t>
  </si>
  <si>
    <t>https://www.contratos.gov.co/consultas/detalleProceso.do?numConstancia=17-12-6056469</t>
  </si>
  <si>
    <t>2017420501000022E</t>
  </si>
  <si>
    <t>36-44-101036729</t>
  </si>
  <si>
    <t>LUZ DARY GONZALEZ MUÑOZ</t>
  </si>
  <si>
    <t xml:space="preserve">PRESTACIÓN DE SERVICIOS PROFESIONALES Y APOYO A LA GESTIÓN PARA EL MANTENIMIENTO Y MEJORA CONTINUA DE LOS PROCESOS DE LA SUBDIRECCIÓN ADMINISTRATIVA Y FINANCIERA TENIENDO EN CUENTA LOS ASPECTOS CONTEMPLADOS EN LA NTCGP1000:2009, ASI COMO APOYAR LA CONSOLIDACIÓNDE LA INFORMACIÓN REPORTADAEN LOS INSTRUMENTOS DE PLANTACIÓN LA ENTIDAD Y LA GESTIÓN DE REQUERIMIENTOS GENERADOS POR LA CONTRALORIA </t>
  </si>
  <si>
    <t>CPS-022-N-2017</t>
  </si>
  <si>
    <t>https://www.contratos.gov.co/consultas/detalleProceso.do?numConstancia=17-12-6056446</t>
  </si>
  <si>
    <t>2017420501000021E</t>
  </si>
  <si>
    <t>36-44-101036727</t>
  </si>
  <si>
    <t>NOHORA ISABEL VELASQUEZ UBAQUE</t>
  </si>
  <si>
    <t>PRESTACIÓN DE SERVICIOS PROFESIONALES Y DE APOYO A LA GESTIÓN PARA ASESORAR LA IMPLEMENTACIÓN, MANTENIMIENTO Y MEJORA CONTINUA DEL SISTEMA INTEGRADO DE GESTIÓN ADOPTADO POR PARQUES NACIONALES NATURALES DE COLOMBIA, ASÍ COMO EL ACOMPAÑAMIENTO PARA LA REALIZACIÓN DE LA AUDITONA DE RECERTIFICACIÓN BAJO LAS NORMAS NTCGP 1000:2009 E ISO 9001:2008</t>
  </si>
  <si>
    <t>CPS-021-N-2017</t>
  </si>
  <si>
    <t>https://www.contratos.gov.co/consultas/detalleProceso.do?numConstancia=17-12-6056411</t>
  </si>
  <si>
    <t>2017420501000020E</t>
  </si>
  <si>
    <t>36-44-101036734</t>
  </si>
  <si>
    <t>LILIAN BIBIANA ROJAS MEJIA</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</si>
  <si>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</si>
  <si>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CPS-020-N-2017</t>
  </si>
  <si>
    <t>https://www.contratos.gov.co/consultas/detalleProceso.do?numConstancia=17-12-6056359</t>
  </si>
  <si>
    <t>2017420501000019E</t>
  </si>
  <si>
    <t>36-44-101036723</t>
  </si>
  <si>
    <t>SILVIA ALEJANDRA PADILLA QUINTERO</t>
  </si>
  <si>
    <t>PRESTACIÓN DE SERVICIOS PROFESIONALES Y DE APOYO A LA GESTIÓN PARA LOS TRÁMITES Y ACTIVIDADES DE CARÁCTER JURÍDICO EN EL MARCO DE LOS PROCESOS DE IDENTIFICACIÓN DE LA SITUACIÓN JURÍDICA Y SANEAMIENTO DESDE EL PUNTO DE VISTA DE LA PROPIEDAD DE LOS PREDIOS QUE SE ENCUENTRAN UBICADOS AL INTERIOR DEL SISTEMA DE PARQUES NACIONALES NATURALES QUE SE PRIORICEN PARA TAL FIN, ASI COMO LAS ACTIVIDADES PROGRAMADAS EN LOS PLANES DE TRABAJO DE LOS CONVENIOS QUE PARQUES NACIONALES NATURALES DE COLOMBIA LLEGARE A SUSCRIBIR CON OTRAS ENTIDADES EN EL MARCO DEL MENCIONADO PROCESO.</t>
  </si>
  <si>
    <t>CPS-019-N-2017</t>
  </si>
  <si>
    <t>https://www.contratos.gov.co/consultas/detalleProceso.do?numConstancia=17-12-6056328</t>
  </si>
  <si>
    <t>2017420501000018E</t>
  </si>
  <si>
    <t>PLAZO INICIAL HASTA 17/05/2017</t>
  </si>
  <si>
    <t xml:space="preserve"> 15-46-101003061</t>
  </si>
  <si>
    <t>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 CON EL OBJETO ESPECÍFICO DE PROMOVER EL DESARROLLO SOSTENIBLE LOCAL Y LOS MEDIOS DE VIDA DE IAS POBLACIONES QUE VIVEN EN LAS ÁREAS SOCIAL Y AMBIENTALMENTE SENSIBLES MEDIANTE EL APOYO A LA POLILICA NACIONAL DE CRECIMIENTO VERDE -PNCV.</t>
  </si>
  <si>
    <t>CPS-018-N-2017</t>
  </si>
  <si>
    <t>https://www.contratos.gov.co/consultas/detalleProceso.do?numConstancia=17-12-6056261</t>
  </si>
  <si>
    <t>2017420501000017E</t>
  </si>
  <si>
    <t xml:space="preserve"> 15-46-101003062</t>
  </si>
  <si>
    <t>HERLY GARCIA DUARTE</t>
  </si>
  <si>
    <t>PRESTACIÓN DE SERVICIOS PROFESIONALES ESPECIALIZADOS EN EL GRUPO GESTIÓN FINANCIERA, CON EL FIN DE LIDERAR LA SOSTENIBILIDAD DELSISTEMA CONTABLE DE PARQUES NACIONALES NATURALES DE COLOMBIA Y DEL FONDO NACIONAL AMBIENTAL (FONAM), DE CONFORMIDAD CON LAS NORMAS EMITIDAS POR LA CONTADURIA GENERAL Y DEMÁS NORMAS RELACIONADAS PARA EL SECTOR PÚBLICO, A FIN DE GARANTIZAR LA SOSTENIBILIDAD Y PERMANENCIA DE UN SISTEMA CONTABLE QUE PRODUZCA INFORMACIÓN OPORTUNA CON CARACTERÍSTICAS DE CONFIABILIDAD Y COMPRESIBILIDAD. ASÍ MISMO REALIZAR SEGUIMIENTO AL PROCESO DE LA IMPLEMENTACIÓN DE LAS NORMAS INTERNACIONALES PARA EL SECTOR PÚBLICO (NICSP) EN LA ENTIDAD.</t>
  </si>
  <si>
    <t>CPS-017-N-2017</t>
  </si>
  <si>
    <t>https://www.contratos.gov.co/consultas/detalleProceso.do?numConstancia=17-12-6056213</t>
  </si>
  <si>
    <t>2017420501000016E</t>
  </si>
  <si>
    <t>36-44-101036720</t>
  </si>
  <si>
    <t>GEILER JHAMS CAMPO OSORIO</t>
  </si>
  <si>
    <t>PRESTACIÓN DE SERVICIOS PROFESIONALES Y DE APOYO A LA GESTIÓN DE LA OFICINA DE GESTIÓN DEL RIESGO DE LA DIRECCIÓN GENERAL, PARA ASESORAR Y ATENDER LOS PROCESOS PENALES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DMINISTRACIÓN PÚBLICA, ASÍ COMO EL CONOCIMIENTO E IMPULSO DE LOS PROCESOS POLICIVOS QUE TRAMITE LA ENTIDAD</t>
  </si>
  <si>
    <t>GEILER JHAMS OCAMPO OSORIO</t>
  </si>
  <si>
    <t>CPS-016-N-2017</t>
  </si>
  <si>
    <t>https://www.contratos.gov.co/consultas/detalleProceso.do?numConstancia=17-12-6056168</t>
  </si>
  <si>
    <t>2017420501000015E</t>
  </si>
  <si>
    <t>SE SUSPENDE DEL 01 DE ABRIL AL 31 MAYO</t>
  </si>
  <si>
    <t>36-44-101036721</t>
  </si>
  <si>
    <t>MARCELA TAMAYO RINCON</t>
  </si>
  <si>
    <t>PRESTACIÓN DE SERVICIOS PROFESIONALES Y DE APOYO A LA GESTIÓN PARA LA IMPLEMENTACIÓN DE LA PLANEACIÓN DE LA ENTIDAD, A TRAVÉS DE LA FORMULACIÓN Y SEGUIMIENTO DE LOS INSTRUMENTOS DE PLANEACIÓN, LA DEFINICIÓN DE INDICADORES Y EL APOYO EN LA FORMULACIÓN Y SEGUIMIENTO DE DOCUMENTOSDE POLÍTICA Y LINEAMIENTOS INSTITUCIONALES</t>
  </si>
  <si>
    <t>CPS-015-N-2017</t>
  </si>
  <si>
    <t>https://www.contratos.gov.co/consultas/detalleProceso.do?numConstancia=17-12-6056122</t>
  </si>
  <si>
    <t>2017420501000014E</t>
  </si>
  <si>
    <t>15-46-101003060</t>
  </si>
  <si>
    <t>NURY MAYERLIN QUIÑONES ALVAREZ</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</si>
  <si>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GARANTÍZAR LA PRESENTACIÓN DE LOS ESTADOS FINANCIEROS EN FORMA OPORTUNA, CON CARACTERÍSTICAS DE CONFIABILIDAD Y COMPRESIBILIDAD Y LA SOSTENIBILIDAD DEL SISTEMA CONTABLE PARA LOGRAR UNA GESTION EFICIENTE Y TRANSPARENTE EN LA RENDICION DE CUENTAS A LOS ENTES DE CONTROL.</t>
  </si>
  <si>
    <t>CPS-014-N-2017</t>
  </si>
  <si>
    <t>https://www.contratos.gov.co/consultas/detalleProceso.do?numConstancia=17-12-6056075</t>
  </si>
  <si>
    <t>2017420501000013E</t>
  </si>
  <si>
    <t>36-44-101036717</t>
  </si>
  <si>
    <t>CARLOS ALBERTO PINZON BARCO</t>
  </si>
  <si>
    <t>PRESTACIÓN DE SERVICIOS PROFESIONALES Y DE APOYO A LA GESTIÓN PARA EL GRUPO DE INFRAESTRUCTURA PARA EJECUTAR Y DESARROLLAR LAS ACTIVIDADES PROPIAS DE LA ARQUITECTURA E INFRAESTRUCTURA.</t>
  </si>
  <si>
    <t>CPS-013-N-2017</t>
  </si>
  <si>
    <t>https://www.contratos.gov.co/consultas/detalleProceso.do?numConstancia=17-12-6056031</t>
  </si>
  <si>
    <t>2017420501000012E</t>
  </si>
  <si>
    <t>36-44-101036718</t>
  </si>
  <si>
    <t>JUAN CARLOS RONCANCIO RONCANCIO</t>
  </si>
  <si>
    <t>PRESTACIÓN DE SERVICIOS PROFESIONALES Y DE APOYO A LA GESTIÓN PARA EL GRUPO DE INFRAESTRUCTURA PARA EJECUTAR Y DESARROLLAR LAS ACTIVIDADES PROPIAS DE LA INGENIERIA ELÉCTRICA</t>
  </si>
  <si>
    <t>JUAN CARLOS RONCANCIO  RONCANCIO</t>
  </si>
  <si>
    <t>CPS-012-N-2017</t>
  </si>
  <si>
    <t>https://www.contratos.gov.co/consultas/detalleProceso.do?numConstancia=17-12-6055855</t>
  </si>
  <si>
    <t>2017420501000011E</t>
  </si>
  <si>
    <t>36-44-101036716</t>
  </si>
  <si>
    <t>YILBERT STEVEN MATEUS CASTRO</t>
  </si>
  <si>
    <t>PRESTACIÓN DE SERVICIOS PROFESIONALESEN TEMAS ORGANIZACIONALESPARA LA ELABORACIÓNY SEGUIMIENTO DE PLANES Y PROGRAMAS QUE EN MATERIA DE TALENTO HUMANO LE SEAN ENCOMENDADOS Y DEMÁS TEMAS ADMINISTRATIVOS INHERENTES A LA GESTIÓN DEL GRUPO</t>
  </si>
  <si>
    <t>CPS-011-N-2017</t>
  </si>
  <si>
    <t>https://www.contratos.gov.co/consultas/detalleProceso.do?numConstancia=17-12-6055524</t>
  </si>
  <si>
    <t>2017420501000010E</t>
  </si>
  <si>
    <t>15-46-101003069</t>
  </si>
  <si>
    <t>LUIS ENRIQUE PEREZ CAMACHO</t>
  </si>
  <si>
    <t xml:space="preserve">PRESTACIÓN DE SERVICIOS PROFESIONALES DE CONTADOR PÚBLICO ESPECIALIZADO, PARA EVALUAR EL SISTEMA INTEGRADO DE GESTIÓN IMPLEMENTADO EN PARQUES NACIONALES NATURALES DE COLOMBIA, A TRAVÉS DEL DESARROLLO DE AUDITORIAS INTERNAS EN EL NIVEL CENTRAL, TERRITORIAL Y LOCAL (AUDITORIAS FINANCIERAS- PROCESO DE GESTIÓN FINANCIERA) QUE PERMITAN EL CUMPLIMIENTO DEL PLAN DE ACCIÓN Y BRINDAR APOYO AL COORDINADOR EN LA ELABORACIÓN DE INFORMES DE LEY QUE LE SEAN ASIGNADOS. </t>
  </si>
  <si>
    <t>CPS-010-N-2017</t>
  </si>
  <si>
    <t>https://www.contratos.gov.co/consultas/detalleProceso.do?numConstancia=17-12-6055342</t>
  </si>
  <si>
    <t>2017420501000009E</t>
  </si>
  <si>
    <t>36-44-101036715</t>
  </si>
  <si>
    <t>YURY MERCEDES ARENAS RINCON</t>
  </si>
  <si>
    <t>PRESTACIÓN DE SERVICIOS PROFESIONALES EN EL GRUPO DE CONTROL DISCIPLINARIO LNTEMO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</si>
  <si>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CPS-009-N-2017</t>
  </si>
  <si>
    <t>https://www.contratos.gov.co/consultas/detalleProceso.do?numConstancia=17-12-6055248</t>
  </si>
  <si>
    <t>2017420501000008E</t>
  </si>
  <si>
    <t>14-44-101089434</t>
  </si>
  <si>
    <t>ALEXANDER SUAREZ SILVA</t>
  </si>
  <si>
    <t>PRESTACIÓN DE SERVICIOS PROFESIONALES EN EL GRUPO GESTIÓN FINANCIERA PARA REALIZAR ACTIVIDADES DE PREPARACIÓN, SEGUIMIENTO Y CONCILIACIÓN DE LOS IMPUESTOS NACIONALES Y MUNICIPALES DE PARQUES NACIONALES - NIVEL CENTRAL Y DE FONAM, DIRECCIONES TERRITORIALES Y NIVEL CENTRAL: GESTIÓN PROCESO TRASLADO DE RECURSOS A LA CUN, CARGUE DE EXTRACTOS BANCARIOS EN EL APLICATIVO, PREPARACIÓN INFONMES DE TESORERIA Y AQUELLAS ACTIVIDADES RELACIONADAS CON EL CUMPLIMIENTO DE LAS FUNCIONES ENCOMENDADAS AL ÁREA DE TESORERÍA</t>
  </si>
  <si>
    <t>CPS-008-N-2017</t>
  </si>
  <si>
    <t>https://www.contratos.gov.co/consultas/detalleProceso.do?numConstancia=17-12-6054841</t>
  </si>
  <si>
    <t>2017420501000007E</t>
  </si>
  <si>
    <t>14-44-101036705</t>
  </si>
  <si>
    <t>CLAUDI CECILIA PINTO CHACON</t>
  </si>
  <si>
    <t>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t>
  </si>
  <si>
    <t>CLAUDIA CECILIA PINTO CHACON</t>
  </si>
  <si>
    <t>CPS-007-N-2017</t>
  </si>
  <si>
    <t>https://www.contratos.gov.co/consultas/detalleProceso.do?numConstancia=17-12-6045281</t>
  </si>
  <si>
    <t>2017420501000006E</t>
  </si>
  <si>
    <t>380-47-994000074892</t>
  </si>
  <si>
    <t>14 ASEGURADORA SOLIDARIA</t>
  </si>
  <si>
    <t>LUCY ESPERANZA GONZALEZ MERENTES</t>
  </si>
  <si>
    <t>PRESTACIÓN DE SERVICIOS PROFESIONALESY APOYO A LA GESTIÓN PARA ORIENTAR EL PROCESODE IMPLEMENTACIÓNDE MEJORES PRÁCTICASDE GESTIÓN DE PROYECTOS EN ARTICULACIÓNCON LOS INSTRUMENTOSDE PLANEACIÓNDE LA ENTIDAD PARA EL CUMPLIMIENTO MISIONALY DE LOS OBJETÍVOS INSTITUCIONALES, TANTO EN EL ÁMBITO NACIONAL,COMO REGIONAL Y LOCAL</t>
  </si>
  <si>
    <t>LUCY ESPERANZA GONZALEZ MARENTES</t>
  </si>
  <si>
    <t>CPS-006-N-2017</t>
  </si>
  <si>
    <t>https://www.contratos.gov.co/consultas/detalleProceso.do?numConstancia=17-12-6045097</t>
  </si>
  <si>
    <t>2017420501000005E</t>
  </si>
  <si>
    <t>TERMINACIÓN ANTICIPADA-FIRMADA 18/05/2017</t>
  </si>
  <si>
    <t>34-44-101003109</t>
  </si>
  <si>
    <t>ANDRES FERNANDO LIZARAZO LOPEZ</t>
  </si>
  <si>
    <t>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DIFERENTES A LAS APP Y EN EL DESARROLLO DE LA BRECHA FINANCIERA</t>
  </si>
  <si>
    <t>CPS-005-N-2017</t>
  </si>
  <si>
    <t>https://www.contratos.gov.co/consultas/detalleProceso.do?numConstancia=17-12-6044929</t>
  </si>
  <si>
    <t>2017420501000004E</t>
  </si>
  <si>
    <t>MARIA VICTORIA PIRAQUIVE ISAZA</t>
  </si>
  <si>
    <t>PRESTACIÓN DE SERVICIOS PROFESIONALES EN EL GRUPO DE CONTROL INTERNO PARA REALIZAR LA EVALUACIÓN DE SISTEMAS DE GESTIÓN IMPLEMENTADOS EN LA ENTIDAD, MEDIANTE LA APLICACIÓN DEL PROCEDIMIENTO DE AUDITORIA INTERNA Y ATENDER LOS REQUERIMIENTOS DE ENTES EXTERNOS Y REPORTE DE INFORMACIÓN EN LOS APLICATIVOS DESTINADOS PARA TAL FIN.</t>
  </si>
  <si>
    <t>CPS-004-N-2017</t>
  </si>
  <si>
    <t>https://www.contratos.gov.co/consultas/detalleProceso.do?numConstancia=17-12-6044788</t>
  </si>
  <si>
    <t>2017420501000003E</t>
  </si>
  <si>
    <t>15-44-101175603</t>
  </si>
  <si>
    <t>JENNIFFER GUISSELLE RIVERO GAMEZ</t>
  </si>
  <si>
    <t>PRESTACIÓN DE SERVICIOS PROFESIONALES EN EL GRUPO GESTIÓN FINANCIERA, PARA REALIZAR EL REGISTRO DE LA EJECUCIÓN PRESUPUESTAL DE INGRESOS, EN LOS APLICATIVOS DEFINIDOS POR LA NACIÓN Y LA ENTIDAD, EFECTUANDO ANÁLISIS Y CONCILIACIONES REQUERIDAS Y DEMÁS ACTIVIDADES DEL ÁREA FINANCIERA DE PARQUES NACIONALES NATURALES.</t>
  </si>
  <si>
    <t>JENNIFER GUISSELLE RIVERO GAMEZ</t>
  </si>
  <si>
    <t>CPS-003-N-2017</t>
  </si>
  <si>
    <t>https://www.contratos.gov.co/consultas/detalleProceso.do?numConstancia=17-12-6044701</t>
  </si>
  <si>
    <t>2017420501000002E</t>
  </si>
  <si>
    <t>36-44-101036700</t>
  </si>
  <si>
    <t>SANDRA CECILIA LOZANO OYUELA</t>
  </si>
  <si>
    <t>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 PARA SU POSTERIOR CONSOLIDACIÓN Y REPORTE, ASI COMO REALIZAR EL CÁLCULO DE LAS DEPRECIACIONES INDIVIDUALES PARA LOS ELEMENTOS EN SERVICIO DE LA SEDE CENTRAL</t>
  </si>
  <si>
    <t>CPS-002-N-2017</t>
  </si>
  <si>
    <t>https://www.contratos.gov.co/consultas/detalleProceso.do?numConstancia=17-12-6044440</t>
  </si>
  <si>
    <t>2017420501000001E</t>
  </si>
  <si>
    <t>15-44-101175608</t>
  </si>
  <si>
    <t>FABIAN ENRIQUE CASTRO VARGAS</t>
  </si>
  <si>
    <t>PRESTACIÓN DE SERVICIOS PROFESIONALES Y DE APOYO A LA GESTIÓN PARA LA ACTUALIZACIÓNDE LAS TABLAS DE RETENCIÓN DOCUMENTAL. ACTUALIZACIÓN DE LOS PROCESOS Y PROCEDIMIENTOS DE ARCHIVO Y CONTROL DE REGISTROS Y CORRESPONDENCIA, SEGUIMIENTO PARA EL CUMPLIMIENTO DE LOS PROCESOS DE IDENTIFICACIÓN, ORGANIZACIÓN Y DEPURACIÓN DE LOS ARCHIVOS DE LA ENTIDAD, ASÍ COMO EL SEGUIMIENTO Y CONTROL DE LOS PLANES DE MEJORAMIENTO ESTABLECIDOS PARA EL CUMPLIMIENTO DE LAS METAS EN CUANTO AL TEMA DE GESTIÓN DOCUMENTAL SE REFIERE</t>
  </si>
  <si>
    <t>CPS-001-N-2017</t>
  </si>
  <si>
    <t>PORCENTAJE AVANCE PRESUPUESTAL REAL</t>
  </si>
  <si>
    <t>PORCENTAJE AVANCE PRESUPUESTAL PROGRAMADO</t>
  </si>
  <si>
    <t>PORCENTAJE DE AVANCE FÍSICO REAL</t>
  </si>
  <si>
    <t>PORCENTAJE DE AVANCE FÍSICO PROGRAMADO</t>
  </si>
  <si>
    <t>REVISADO SIGEP</t>
  </si>
  <si>
    <t>TRIM IV</t>
  </si>
  <si>
    <t>TRIM III</t>
  </si>
  <si>
    <t>TRIM II</t>
  </si>
  <si>
    <t>TRIM I</t>
  </si>
  <si>
    <t>LINK SECOP</t>
  </si>
  <si>
    <t>OBSERVACIONES ADICIONALES</t>
  </si>
  <si>
    <t>ESTADO</t>
  </si>
  <si>
    <t>PROCESO</t>
  </si>
  <si>
    <t>ABOGADO</t>
  </si>
  <si>
    <t>TOTAL (INICIAL + ADCIONES)+VF</t>
  </si>
  <si>
    <t>EXPEDIENTE ORFEO</t>
  </si>
  <si>
    <t>OBSERVACIONES</t>
  </si>
  <si>
    <t>FECHA DE MODIFICACION</t>
  </si>
  <si>
    <t>OBS MODIFICACIÓN</t>
  </si>
  <si>
    <t>MODIFICACION</t>
  </si>
  <si>
    <t>TIEMPO DE SUSPENSION</t>
  </si>
  <si>
    <t>FECHA DE SUSPENSION</t>
  </si>
  <si>
    <t>SUSPENSION</t>
  </si>
  <si>
    <t>FECHA LIQUIDACIÓN CONTRATO
(aaaa/mm/dd)</t>
  </si>
  <si>
    <t>FECHA TERMINACIÓN CONTRATO
(aaaa/mm/dd)</t>
  </si>
  <si>
    <t>FECHA INICIO CONTRATO
(aaaa/mm/dd)</t>
  </si>
  <si>
    <t>FECHA DE LA PRÓRROGA
(aaaa/mm/dd)</t>
  </si>
  <si>
    <t>ADICIONES : NÚMERO DE DÍAS</t>
  </si>
  <si>
    <t>FECHA DE LA ADICIÓN
(aaaa/mm/dd)</t>
  </si>
  <si>
    <t>ADICIONES : VALOR TOTAL</t>
  </si>
  <si>
    <t>ADICIONES
(# DE ADICIONES)</t>
  </si>
  <si>
    <t>ADICIONESTIPO</t>
  </si>
  <si>
    <t>ANTICIPOS o PAGO ANTICIPADO : VALOR TOTAL</t>
  </si>
  <si>
    <t>ANTICIPOS o PAGO ANTICIPADO</t>
  </si>
  <si>
    <t>PLAZO DEL CONTRATO (DÍAS)</t>
  </si>
  <si>
    <r>
      <rPr>
        <b/>
        <sz val="10"/>
        <color rgb="FF8EAADB"/>
        <rFont val="Arial"/>
        <family val="2"/>
      </rPr>
      <t>SUPERVISOR :</t>
    </r>
    <r>
      <rPr>
        <b/>
        <sz val="10"/>
        <color rgb="FF2F5496"/>
        <rFont val="Arial"/>
        <family val="2"/>
      </rPr>
      <t xml:space="preserve"> NOMBRE COMPLETO</t>
    </r>
  </si>
  <si>
    <r>
      <rPr>
        <b/>
        <sz val="10"/>
        <color rgb="FF8EAADB"/>
        <rFont val="Arial"/>
        <family val="2"/>
      </rPr>
      <t xml:space="preserve">SUPERVISOR </t>
    </r>
    <r>
      <rPr>
        <b/>
        <sz val="10"/>
        <color rgb="FF2F5496"/>
        <rFont val="Arial"/>
        <family val="2"/>
      </rPr>
      <t>: NÚMERO DE CÉDULA o RUT</t>
    </r>
  </si>
  <si>
    <r>
      <rPr>
        <b/>
        <sz val="10"/>
        <color rgb="FF8EAADB"/>
        <rFont val="Arial"/>
        <family val="2"/>
      </rPr>
      <t xml:space="preserve">SUPERVISOR </t>
    </r>
    <r>
      <rPr>
        <b/>
        <sz val="10"/>
        <color rgb="FF2F5496"/>
        <rFont val="Arial"/>
        <family val="2"/>
      </rPr>
      <t>: TIPO IDENTIFICACIÓN</t>
    </r>
  </si>
  <si>
    <t>TIPO DE SEGUIMIENTO</t>
  </si>
  <si>
    <t>DEPENDENCIA</t>
  </si>
  <si>
    <r>
      <rPr>
        <b/>
        <sz val="8"/>
        <color rgb="FFFF0000"/>
        <rFont val="Arial"/>
        <family val="2"/>
      </rPr>
      <t>GARANTÍAS :</t>
    </r>
    <r>
      <rPr>
        <b/>
        <sz val="10"/>
        <color rgb="FF2F5496"/>
        <rFont val="Arial"/>
        <family val="2"/>
      </rPr>
      <t xml:space="preserve"> NUMERO DE GARANTÍAS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</si>
  <si>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</si>
  <si>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RIESGOS ASEGURADOS</t>
    </r>
  </si>
  <si>
    <t>ASEGURADORAS</t>
  </si>
  <si>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</si>
  <si>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548135"/>
        <rFont val="Arial"/>
        <family val="2"/>
      </rPr>
      <t>CONTRATISTA :</t>
    </r>
    <r>
      <rPr>
        <b/>
        <sz val="10"/>
        <color rgb="FF2F5496"/>
        <rFont val="Arial"/>
        <family val="2"/>
      </rPr>
      <t xml:space="preserve"> NOMBRE COMPLETO</t>
    </r>
  </si>
  <si>
    <r>
      <rPr>
        <b/>
        <sz val="8"/>
        <color rgb="FF548135"/>
        <rFont val="Arial"/>
        <family val="2"/>
      </rPr>
      <t>CONTRATISTA:</t>
    </r>
    <r>
      <rPr>
        <b/>
        <sz val="10"/>
        <color rgb="FF2F5496"/>
        <rFont val="Arial"/>
        <family val="2"/>
      </rPr>
      <t xml:space="preserve"> CÉDULA EXTRANJERÍA</t>
    </r>
  </si>
  <si>
    <r>
      <rPr>
        <b/>
        <sz val="8"/>
        <color rgb="FF548135"/>
        <rFont val="Arial"/>
        <family val="2"/>
      </rPr>
      <t>CONTRATISTA :</t>
    </r>
    <r>
      <rPr>
        <b/>
        <sz val="10"/>
        <color rgb="FF2F5496"/>
        <rFont val="Arial"/>
        <family val="2"/>
      </rPr>
      <t xml:space="preserve"> DÍG DE VERIFICACIÓN </t>
    </r>
    <r>
      <rPr>
        <b/>
        <sz val="8"/>
        <color rgb="FF2F5496"/>
        <rFont val="Arial"/>
        <family val="2"/>
      </rPr>
      <t>(NIT o RUT)</t>
    </r>
  </si>
  <si>
    <r>
      <rPr>
        <b/>
        <sz val="8"/>
        <color rgb="FF548135"/>
        <rFont val="Arial"/>
        <family val="2"/>
      </rPr>
      <t>CONTRATISTA :</t>
    </r>
    <r>
      <rPr>
        <b/>
        <sz val="10"/>
        <color rgb="FF2F5496"/>
        <rFont val="Arial"/>
        <family val="2"/>
      </rPr>
      <t xml:space="preserve"> NÚMERO DEL NIT</t>
    </r>
  </si>
  <si>
    <r>
      <rPr>
        <b/>
        <sz val="8"/>
        <color rgb="FF548135"/>
        <rFont val="Arial"/>
        <family val="2"/>
      </rPr>
      <t>CONTRATISTA:</t>
    </r>
    <r>
      <rPr>
        <b/>
        <sz val="10"/>
        <color rgb="FF2F5496"/>
        <rFont val="Arial"/>
        <family val="2"/>
      </rPr>
      <t xml:space="preserve"> NÚMERO DE IDENTIFICACIÓN</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</si>
  <si>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</si>
  <si>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b/>
        <sz val="8"/>
        <color rgb="FF548135"/>
        <rFont val="Arial"/>
        <family val="2"/>
      </rPr>
      <t>CONTRATISTA :</t>
    </r>
    <r>
      <rPr>
        <b/>
        <sz val="10"/>
        <color rgb="FF2F5496"/>
        <rFont val="Arial"/>
        <family val="2"/>
      </rPr>
      <t xml:space="preserve"> NATURALEZA</t>
    </r>
  </si>
  <si>
    <t>OBS PAGO</t>
  </si>
  <si>
    <t>VALOR TOTAL DEL CONTRATO</t>
  </si>
  <si>
    <t>VALOR MENSUAL DEL CONTRATO</t>
  </si>
  <si>
    <t>SUBPROGRAMA</t>
  </si>
  <si>
    <t>RP</t>
  </si>
  <si>
    <t>CDP</t>
  </si>
  <si>
    <t>DESCRIBA OTRA CLASE DE CONTRATO</t>
  </si>
  <si>
    <t>CLASE DE CONTRATO</t>
  </si>
  <si>
    <t>MODALIDAD DE SELECCIÓN</t>
  </si>
  <si>
    <t>OBJETO DEL CONTRATO</t>
  </si>
  <si>
    <t>FECHA SUSCRIPCION
(aaaa/mm/dd)</t>
  </si>
  <si>
    <t>NOMBRE CONTRATISTA</t>
  </si>
  <si>
    <t>NÚMERO DE CONTRATO</t>
  </si>
  <si>
    <t>FUENTE</t>
  </si>
  <si>
    <t>ID CONTRATO</t>
  </si>
  <si>
    <t>13A</t>
  </si>
  <si>
    <t>1 FONAM</t>
  </si>
  <si>
    <t>/</t>
  </si>
  <si>
    <t>SUSC-TER</t>
  </si>
  <si>
    <t>https://www.contratos.gov.co/consultas/detalleProceso.do?numConstancia=17-11-6682854</t>
  </si>
  <si>
    <t>SA_MC_001</t>
  </si>
  <si>
    <t>BAMBOLA S.A.S. / SLAVIA PATRICIA SOPO JURIN</t>
  </si>
  <si>
    <t>4 SELECCIÓN ABREVIADA</t>
  </si>
  <si>
    <t>ADQUISICIÓN DE PRODUCTOS INSTITUCIONALES RELACIONADOS CON ANIMALES DE LA FAUNA COLOMBIANA ELABORADOS EN PELUCHE DE DIFERENTES REFERENCIAS Y TAMAÑOS DE ACUERDO A LAS CONDICIONES TÉCNICAS ESTABLECIDAS</t>
  </si>
  <si>
    <t>BAMBOLA SAS</t>
  </si>
  <si>
    <t>CCV-002-F-2017</t>
  </si>
  <si>
    <t>ADIC-MOD-TER</t>
  </si>
  <si>
    <t>https://www.contratos.gov.co/consultas/detalleProceso.do?numConstancia=17-13-6542632</t>
  </si>
  <si>
    <t>IP_MC_012</t>
  </si>
  <si>
    <t>NUMERAL 2.2:DESCRIPCIÓN TÉCNICA DE LOS BIENES Y SERVICIOS</t>
  </si>
  <si>
    <t>15-46-101004329</t>
  </si>
  <si>
    <t>LUZ BABY PERLAZA ANGULO</t>
  </si>
  <si>
    <t>2 RUT - REGISTRO ÚNICO TRIBUTARIO</t>
  </si>
  <si>
    <t>ADQUISICIÓN DE MOCHILAS ARTESANALES REPRESENTATIVAS DE LAS ZONAS DE AMORTIZACIÓN DE PNN, PRODUCTOS ELABORADO EN LANA DE OVEJA E HILOS WAYÚU, EN TEJIDOS QUE REPRESENTAN LA TRADICIÓN DE LAS CULTURAS ANCESTRALES QUE OCUPAN LOS PNN.</t>
  </si>
  <si>
    <t>CCV-001-F-2017</t>
  </si>
  <si>
    <t>https://www.contratos.gov.co/consultas/detalleProceso.do?numConstancia=17-12-6339470</t>
  </si>
  <si>
    <t>2017420501900002E</t>
  </si>
  <si>
    <t>36-44-101037475</t>
  </si>
  <si>
    <t>DIEGO OMAR SALAS ANDRADE</t>
  </si>
  <si>
    <t>PRESTACIÓN DE SERVICIOS PROFESIONALES PARA APOYAR LA GESTIÓN PRECONTRACTUAL Y LA REVISIÓN JURÍDICA DE LOS DOCUMENTOS DE LOS PROCESOS DE ADQUISICIÓN DEL PROGRAMA ÁREAS PROTEGIDAS Y DIVERSIDAD BIOLÓGICA-FASE I Y FASE II COFINANCIADO POR EL GOBIERNO ALEMÁN A TRAVÉS DEL KFW, CONFORME LOS COMPROMISOS ESTABLECIDOS POR PARQUES NACIONALES NATURALES DE COLOMBIA.</t>
  </si>
  <si>
    <t>CPS-002-F-2017</t>
  </si>
  <si>
    <t>https://www.contratos.gov.co/consultas/detalleProceso.do?numConstancia=17-12-6339342</t>
  </si>
  <si>
    <t>2017420501900001E</t>
  </si>
  <si>
    <t>36-44-101037429</t>
  </si>
  <si>
    <t>LAURA PATRICIA PINILLOS COLLAZOS</t>
  </si>
  <si>
    <t>PRESTACIÓN DE SERVICIOS PROFESIONALES Y DE APOYO A LA GESTIÓN PARA QUE REALICE EL MONITOREO DEL PROYECTO PROGRAMA ÁREAS PROTEGIDAS Y DIVERSIDAD BIOLÓGICA FASE I Y FASE II QUE SERÁ COFINANCIADO POR EL GOBIERNO ALEMÁN A TRAVÉS DEL KFW CONFORME AL PROGRAMA QUE PARA ELLO APRUEBE EL KFW, CONFORME LOS COMPROMISOS ESTABLECIDOS POR PARQUES NACIONALES NATURALES DE COLOMBIA</t>
  </si>
  <si>
    <t>CPS-001-F-2017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</si>
</sst>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d/mm/yyyy"/>
    <numFmt numFmtId="165" formatCode="d/m/yyyy"/>
    <numFmt numFmtId="166" formatCode="_(* #,##0_);_(* \(#,##0\);_(* &quot;-&quot;??_);_(@_)"/>
    <numFmt numFmtId="167" formatCode="[$$]#,##0"/>
    <numFmt numFmtId="168" formatCode="yyyy/mm/dd"/>
    <numFmt numFmtId="169" formatCode="dd\-mm"/>
    <numFmt numFmtId="170" formatCode="[$$]#,##0.00"/>
    <numFmt numFmtId="171" formatCode="yyyy/m/d"/>
  </numFmts>
  <fonts count="28" x14ac:knownFonts="1">
    <font>
      <sz val="10"/>
      <color rgb="FF000000"/>
      <name val="Arial"/>
      <family val="2"/>
    </font>
    <font>
      <sz val="10"/>
      <color rgb="FF000000"/>
      <name val="Arial"/>
      <family val="2"/>
    </font>
    <font>
      <sz val="11"/>
      <color rgb="FF000000"/>
      <name val="Arial"/>
      <family val="2"/>
    </font>
    <font>
      <sz val="10"/>
      <color rgb="FFE0E9D9"/>
      <name val="Arial"/>
      <family val="2"/>
    </font>
    <font>
      <sz val="10"/>
      <name val="Arial"/>
      <family val="2"/>
    </font>
    <font>
      <u/>
      <sz val="10"/>
      <color rgb="FF0000FF"/>
      <name val="Arial"/>
      <family val="2"/>
    </font>
    <font>
      <sz val="10"/>
      <color rgb="FF38761D"/>
      <name val="Arial"/>
      <family val="2"/>
    </font>
    <font>
      <b/>
      <sz val="10"/>
      <color rgb="FF000000"/>
      <name val="Arial"/>
      <family val="2"/>
    </font>
    <font>
      <sz val="11"/>
      <color rgb="FF1155CC"/>
      <name val="Arial"/>
      <family val="2"/>
    </font>
    <font>
      <sz val="11"/>
      <name val="Arial"/>
      <family val="2"/>
    </font>
    <font>
      <sz val="7"/>
      <name val="Arial"/>
      <family val="2"/>
    </font>
    <font>
      <b/>
      <sz val="11"/>
      <color rgb="FF000000"/>
      <name val="Arial"/>
      <family val="2"/>
    </font>
    <font>
      <sz val="11"/>
      <color rgb="FF000000"/>
      <name val="Calibri"/>
      <family val="2"/>
    </font>
    <font>
      <sz val="11"/>
      <color rgb="FFFF0000"/>
      <name val="Arial"/>
      <family val="2"/>
    </font>
    <font>
      <sz val="10"/>
      <color rgb="FFFF0000"/>
      <name val="Arial"/>
      <family val="2"/>
    </font>
    <font>
      <sz val="7"/>
      <color rgb="FF000000"/>
      <name val="Arial"/>
      <family val="2"/>
    </font>
    <font>
      <sz val="10"/>
      <color rgb="FF999999"/>
      <name val="Arial"/>
      <family val="2"/>
    </font>
    <font>
      <u/>
      <sz val="10"/>
      <color rgb="FF000000"/>
      <name val="Arial"/>
      <family val="2"/>
    </font>
    <font>
      <b/>
      <sz val="10"/>
      <color rgb="FF660000"/>
      <name val="Arial"/>
      <family val="2"/>
    </font>
    <font>
      <b/>
      <sz val="10"/>
      <color rgb="FFFFFFFF"/>
      <name val="Arial"/>
      <family val="2"/>
    </font>
    <font>
      <b/>
      <sz val="10"/>
      <color rgb="FF2F5496"/>
      <name val="Arial"/>
      <family val="2"/>
    </font>
    <font>
      <b/>
      <sz val="10"/>
      <color rgb="FF8EAADB"/>
      <name val="Arial"/>
      <family val="2"/>
    </font>
    <font>
      <b/>
      <sz val="8"/>
      <color rgb="FFFF0000"/>
      <name val="Arial"/>
      <family val="2"/>
    </font>
    <font>
      <b/>
      <sz val="10"/>
      <color rgb="FFFF0000"/>
      <name val="Arial"/>
      <family val="2"/>
    </font>
    <font>
      <b/>
      <sz val="8"/>
      <color rgb="FF548135"/>
      <name val="Arial"/>
      <family val="2"/>
    </font>
    <font>
      <b/>
      <sz val="8"/>
      <color rgb="FF2F5496"/>
      <name val="Arial"/>
      <family val="2"/>
    </font>
    <font>
      <b/>
      <sz val="6"/>
      <color rgb="FF2F5496"/>
      <name val="Arial"/>
      <family val="2"/>
    </font>
    <font>
      <b/>
      <sz val="11"/>
      <color rgb="FF000000"/>
      <name val="Calibri"/>
      <family val="2"/>
    </font>
  </fonts>
  <fills count="31">
    <fill>
      <patternFill patternType="none"/>
    </fill>
    <fill>
      <patternFill patternType="gray125"/>
    </fill>
    <fill>
      <patternFill patternType="solid">
        <fgColor rgb="FF4C1130"/>
        <bgColor rgb="FF4C1130"/>
      </patternFill>
    </fill>
    <fill>
      <patternFill patternType="solid">
        <fgColor rgb="FFD9EAD3"/>
        <bgColor rgb="FFD9EAD3"/>
      </patternFill>
    </fill>
    <fill>
      <patternFill patternType="solid">
        <fgColor rgb="FFF1C232"/>
        <bgColor rgb="FFF1C232"/>
      </patternFill>
    </fill>
    <fill>
      <patternFill patternType="solid">
        <fgColor rgb="FFE0E9D9"/>
        <bgColor rgb="FFE0E9D9"/>
      </patternFill>
    </fill>
    <fill>
      <patternFill patternType="solid">
        <fgColor rgb="FFB4A7D6"/>
        <bgColor rgb="FFB4A7D6"/>
      </patternFill>
    </fill>
    <fill>
      <patternFill patternType="solid">
        <fgColor rgb="FFFFD966"/>
        <bgColor rgb="FFFFD966"/>
      </patternFill>
    </fill>
    <fill>
      <patternFill patternType="solid">
        <fgColor rgb="FFDEFF79"/>
        <bgColor rgb="FFDEFF79"/>
      </patternFill>
    </fill>
    <fill>
      <patternFill patternType="solid">
        <fgColor rgb="FFF4CCCC"/>
        <bgColor rgb="FFF4CCCC"/>
      </patternFill>
    </fill>
    <fill>
      <patternFill patternType="solid">
        <fgColor rgb="FFF3F3F3"/>
        <bgColor rgb="FFF3F3F3"/>
      </patternFill>
    </fill>
    <fill>
      <patternFill patternType="solid">
        <fgColor rgb="FF9FC5E8"/>
        <bgColor rgb="FF9FC5E8"/>
      </patternFill>
    </fill>
    <fill>
      <patternFill patternType="solid">
        <fgColor rgb="FFC9DAF8"/>
        <bgColor rgb="FFC9DAF8"/>
      </patternFill>
    </fill>
    <fill>
      <patternFill patternType="solid">
        <fgColor rgb="FFFFF2CC"/>
        <bgColor rgb="FFFFF2CC"/>
      </patternFill>
    </fill>
    <fill>
      <patternFill patternType="solid">
        <fgColor rgb="FFFFFFFF"/>
        <bgColor rgb="FFFFFFFF"/>
      </patternFill>
    </fill>
    <fill>
      <patternFill patternType="solid">
        <fgColor rgb="FF00FFFF"/>
        <bgColor rgb="FF00FFFF"/>
      </patternFill>
    </fill>
    <fill>
      <patternFill patternType="solid">
        <fgColor rgb="FFE6B8AF"/>
        <bgColor rgb="FFE6B8AF"/>
      </patternFill>
    </fill>
    <fill>
      <patternFill patternType="solid">
        <fgColor rgb="FFF9CB9C"/>
        <bgColor rgb="FFF9CB9C"/>
      </patternFill>
    </fill>
    <fill>
      <patternFill patternType="solid">
        <fgColor rgb="FFEFEFEF"/>
        <bgColor rgb="FFEFEFEF"/>
      </patternFill>
    </fill>
    <fill>
      <patternFill patternType="solid">
        <fgColor rgb="FFE691BD"/>
        <bgColor rgb="FFE691BD"/>
      </patternFill>
    </fill>
    <fill>
      <patternFill patternType="solid">
        <fgColor rgb="FFCFE2F3"/>
        <bgColor rgb="FFCFE2F3"/>
      </patternFill>
    </fill>
    <fill>
      <patternFill patternType="solid">
        <fgColor rgb="FFFFE599"/>
        <bgColor rgb="FFFFE599"/>
      </patternFill>
    </fill>
    <fill>
      <patternFill patternType="solid">
        <fgColor rgb="FFC5E0B3"/>
        <bgColor rgb="FFC5E0B3"/>
      </patternFill>
    </fill>
    <fill>
      <patternFill patternType="solid">
        <fgColor rgb="FF6FA8DC"/>
        <bgColor rgb="FF6FA8DC"/>
      </patternFill>
    </fill>
    <fill>
      <patternFill patternType="solid">
        <fgColor rgb="FFFCE5CD"/>
        <bgColor rgb="FFFCE5CD"/>
      </patternFill>
    </fill>
    <fill>
      <patternFill patternType="solid">
        <fgColor rgb="FFA4C2F4"/>
        <bgColor rgb="FFA4C2F4"/>
      </patternFill>
    </fill>
    <fill>
      <patternFill patternType="solid">
        <fgColor rgb="FFFF9900"/>
        <bgColor rgb="FFFF9900"/>
      </patternFill>
    </fill>
    <fill>
      <patternFill patternType="solid">
        <fgColor rgb="FFF6B26B"/>
        <bgColor rgb="FFF6B26B"/>
      </patternFill>
    </fill>
    <fill>
      <patternFill patternType="solid">
        <fgColor rgb="FF2F5496"/>
        <bgColor rgb="FF2F5496"/>
      </patternFill>
    </fill>
    <fill>
      <patternFill patternType="solid">
        <fgColor rgb="FFA8D08D"/>
        <bgColor rgb="FFA8D08D"/>
      </patternFill>
    </fill>
    <fill>
      <patternFill patternType="solid">
        <fgColor rgb="FF8E7CC3"/>
        <bgColor rgb="FF8E7CC3"/>
      </patternFill>
    </fill>
  </fills>
  <borders count="1">
    <border>
      <left/>
      <right/>
      <top/>
      <bottom/>
      <diagonal/>
    </border>
  </borders>
  <cellStyleXfs count="1">
    <xf numFmtId="0" fontId="0" fillId="0" borderId="0"/>
  </cellStyleXfs>
  <cellXfs count="149">
    <xf numFmtId="0" fontId="0" fillId="0" borderId="0" xfId="0"/>
    <xf numFmtId="0" fontId="0" fillId="0" borderId="0" xfId="0" applyFont="1" applyAlignment="1"/>
    <xf numFmtId="0" fontId="0" fillId="0" borderId="0" xfId="0" applyFont="1"/>
    <xf numFmtId="0" fontId="0" fillId="0" borderId="0" xfId="0" applyFont="1" applyAlignment="1">
      <alignment horizontal="left"/>
    </xf>
    <xf numFmtId="164" fontId="2" fillId="0" borderId="0" xfId="0" applyNumberFormat="1" applyFont="1" applyAlignment="1"/>
    <xf numFmtId="0" fontId="3" fillId="2" borderId="0" xfId="0" applyFont="1" applyFill="1" applyAlignment="1"/>
    <xf numFmtId="0" fontId="4" fillId="0" borderId="0" xfId="0" applyFont="1" applyAlignment="1"/>
    <xf numFmtId="0" fontId="5" fillId="0" borderId="0" xfId="0" applyFont="1" applyAlignment="1"/>
    <xf numFmtId="0" fontId="6" fillId="3" borderId="0" xfId="0" applyFont="1" applyFill="1" applyAlignment="1"/>
    <xf numFmtId="38" fontId="2" fillId="4" borderId="0" xfId="0" applyNumberFormat="1" applyFont="1" applyFill="1" applyBorder="1" applyAlignment="1"/>
    <xf numFmtId="0" fontId="7" fillId="5" borderId="0" xfId="0" applyFont="1" applyFill="1" applyAlignment="1"/>
    <xf numFmtId="0" fontId="2" fillId="0" borderId="0" xfId="0" applyFont="1" applyAlignment="1"/>
    <xf numFmtId="165" fontId="0" fillId="0" borderId="0" xfId="0" applyNumberFormat="1" applyFont="1" applyAlignment="1"/>
    <xf numFmtId="0" fontId="1" fillId="0" borderId="0" xfId="0" applyFont="1" applyAlignment="1"/>
    <xf numFmtId="166" fontId="1" fillId="0" borderId="0" xfId="0" applyNumberFormat="1" applyFont="1" applyAlignment="1">
      <alignment horizontal="right"/>
    </xf>
    <xf numFmtId="0" fontId="2" fillId="0" borderId="0" xfId="0" applyFont="1" applyAlignment="1">
      <alignment horizontal="center"/>
    </xf>
    <xf numFmtId="3" fontId="8" fillId="0" borderId="0" xfId="0" applyNumberFormat="1" applyFont="1" applyAlignment="1">
      <alignment horizontal="right"/>
    </xf>
    <xf numFmtId="167" fontId="2" fillId="0" borderId="0" xfId="0" applyNumberFormat="1" applyFont="1" applyAlignment="1">
      <alignment horizontal="right"/>
    </xf>
    <xf numFmtId="0" fontId="2" fillId="6" borderId="0" xfId="0" applyFont="1" applyFill="1" applyAlignment="1">
      <alignment horizontal="right"/>
    </xf>
    <xf numFmtId="0" fontId="2" fillId="6" borderId="0" xfId="0" applyFont="1" applyFill="1" applyAlignment="1"/>
    <xf numFmtId="0" fontId="0" fillId="6" borderId="0" xfId="0" applyFont="1" applyFill="1" applyAlignment="1"/>
    <xf numFmtId="14" fontId="2" fillId="6" borderId="0" xfId="0" applyNumberFormat="1" applyFont="1" applyFill="1" applyAlignment="1"/>
    <xf numFmtId="0" fontId="0" fillId="6" borderId="0" xfId="0" applyFont="1" applyFill="1" applyAlignment="1">
      <alignment horizontal="left"/>
    </xf>
    <xf numFmtId="0" fontId="9" fillId="6" borderId="0" xfId="0" applyFont="1" applyFill="1" applyAlignment="1"/>
    <xf numFmtId="0" fontId="10" fillId="6" borderId="0" xfId="0" applyFont="1" applyFill="1" applyAlignment="1"/>
    <xf numFmtId="0" fontId="4" fillId="0" borderId="0" xfId="0" applyFont="1"/>
    <xf numFmtId="168" fontId="2" fillId="0" borderId="0" xfId="0" applyNumberFormat="1" applyFont="1" applyAlignment="1"/>
    <xf numFmtId="14" fontId="2" fillId="0" borderId="0" xfId="0" applyNumberFormat="1" applyFont="1" applyAlignment="1"/>
    <xf numFmtId="3" fontId="2" fillId="0" borderId="0" xfId="0" applyNumberFormat="1" applyFont="1" applyAlignment="1">
      <alignment horizontal="right"/>
    </xf>
    <xf numFmtId="0" fontId="11" fillId="0" borderId="0" xfId="0" applyFont="1" applyAlignment="1">
      <alignment horizontal="left"/>
    </xf>
    <xf numFmtId="0" fontId="2" fillId="0" borderId="0" xfId="0" applyFont="1" applyAlignment="1">
      <alignment horizontal="right"/>
    </xf>
    <xf numFmtId="0" fontId="9" fillId="0" borderId="0" xfId="0" applyFont="1" applyAlignment="1"/>
    <xf numFmtId="0" fontId="10" fillId="0" borderId="0" xfId="0" applyFont="1" applyAlignment="1"/>
    <xf numFmtId="3" fontId="12" fillId="0" borderId="0" xfId="0" applyNumberFormat="1" applyFont="1" applyAlignment="1"/>
    <xf numFmtId="14" fontId="0" fillId="7" borderId="0" xfId="0" applyNumberFormat="1" applyFont="1" applyFill="1" applyAlignment="1"/>
    <xf numFmtId="0" fontId="2" fillId="8" borderId="0" xfId="0" applyFont="1" applyFill="1" applyAlignment="1">
      <alignment horizontal="right"/>
    </xf>
    <xf numFmtId="0" fontId="2" fillId="8" borderId="0" xfId="0" applyFont="1" applyFill="1" applyAlignment="1"/>
    <xf numFmtId="0" fontId="0" fillId="8" borderId="0" xfId="0" applyFont="1" applyFill="1" applyAlignment="1"/>
    <xf numFmtId="14" fontId="2" fillId="8" borderId="0" xfId="0" applyNumberFormat="1" applyFont="1" applyFill="1" applyAlignment="1"/>
    <xf numFmtId="0" fontId="9" fillId="8" borderId="0" xfId="0" applyFont="1" applyFill="1" applyAlignment="1"/>
    <xf numFmtId="0" fontId="10" fillId="8" borderId="0" xfId="0" applyFont="1" applyFill="1" applyAlignment="1"/>
    <xf numFmtId="0" fontId="2" fillId="9" borderId="0" xfId="0" applyFont="1" applyFill="1" applyAlignment="1"/>
    <xf numFmtId="14" fontId="0" fillId="0" borderId="0" xfId="0" applyNumberFormat="1" applyFont="1" applyAlignment="1"/>
    <xf numFmtId="0" fontId="2" fillId="10" borderId="0" xfId="0" applyFont="1" applyFill="1" applyAlignment="1"/>
    <xf numFmtId="0" fontId="1" fillId="8" borderId="0" xfId="0" applyFont="1" applyFill="1" applyAlignment="1"/>
    <xf numFmtId="1" fontId="0" fillId="0" borderId="0" xfId="0" applyNumberFormat="1" applyFont="1"/>
    <xf numFmtId="0" fontId="2" fillId="0" borderId="0" xfId="0" applyFont="1"/>
    <xf numFmtId="3" fontId="2" fillId="0" borderId="0" xfId="0" applyNumberFormat="1" applyFont="1"/>
    <xf numFmtId="4" fontId="2" fillId="0" borderId="0" xfId="0" applyNumberFormat="1" applyFont="1" applyAlignment="1"/>
    <xf numFmtId="168" fontId="2" fillId="11" borderId="0" xfId="0" applyNumberFormat="1" applyFont="1" applyFill="1" applyAlignment="1"/>
    <xf numFmtId="0" fontId="1" fillId="12" borderId="0" xfId="0" applyFont="1" applyFill="1" applyAlignment="1"/>
    <xf numFmtId="0" fontId="2" fillId="12" borderId="0" xfId="0" applyFont="1" applyFill="1" applyAlignment="1"/>
    <xf numFmtId="168" fontId="2" fillId="13" borderId="0" xfId="0" applyNumberFormat="1" applyFont="1" applyFill="1" applyAlignment="1"/>
    <xf numFmtId="0" fontId="12" fillId="0" borderId="0" xfId="0" applyFont="1" applyAlignment="1"/>
    <xf numFmtId="169" fontId="2" fillId="0" borderId="0" xfId="0" applyNumberFormat="1" applyFont="1" applyAlignment="1"/>
    <xf numFmtId="3" fontId="12" fillId="14" borderId="0" xfId="0" applyNumberFormat="1" applyFont="1" applyFill="1" applyAlignment="1"/>
    <xf numFmtId="0" fontId="2" fillId="13" borderId="0" xfId="0" applyFont="1" applyFill="1" applyAlignment="1"/>
    <xf numFmtId="14" fontId="2" fillId="13" borderId="0" xfId="0" applyNumberFormat="1" applyFont="1" applyFill="1" applyAlignment="1"/>
    <xf numFmtId="0" fontId="9" fillId="13" borderId="0" xfId="0" applyFont="1" applyFill="1" applyAlignment="1"/>
    <xf numFmtId="0" fontId="10" fillId="13" borderId="0" xfId="0" applyFont="1" applyFill="1" applyAlignment="1"/>
    <xf numFmtId="0" fontId="0" fillId="15" borderId="0" xfId="0" applyFont="1" applyFill="1" applyAlignment="1"/>
    <xf numFmtId="0" fontId="2" fillId="15" borderId="0" xfId="0" applyFont="1" applyFill="1" applyAlignment="1"/>
    <xf numFmtId="14" fontId="2" fillId="15" borderId="0" xfId="0" applyNumberFormat="1" applyFont="1" applyFill="1" applyAlignment="1"/>
    <xf numFmtId="0" fontId="9" fillId="15" borderId="0" xfId="0" applyFont="1" applyFill="1" applyAlignment="1"/>
    <xf numFmtId="0" fontId="10" fillId="15" borderId="0" xfId="0" applyFont="1" applyFill="1" applyAlignment="1"/>
    <xf numFmtId="0" fontId="6" fillId="0" borderId="0" xfId="0" applyFont="1" applyAlignment="1"/>
    <xf numFmtId="0" fontId="2" fillId="16" borderId="0" xfId="0" applyFont="1" applyFill="1" applyAlignment="1"/>
    <xf numFmtId="0" fontId="2" fillId="17" borderId="0" xfId="0" applyFont="1" applyFill="1" applyAlignment="1">
      <alignment horizontal="right"/>
    </xf>
    <xf numFmtId="0" fontId="2" fillId="17" borderId="0" xfId="0" applyFont="1" applyFill="1" applyAlignment="1"/>
    <xf numFmtId="0" fontId="0" fillId="17" borderId="0" xfId="0" applyFont="1" applyFill="1" applyAlignment="1"/>
    <xf numFmtId="14" fontId="2" fillId="17" borderId="0" xfId="0" applyNumberFormat="1" applyFont="1" applyFill="1" applyAlignment="1"/>
    <xf numFmtId="0" fontId="9" fillId="17" borderId="0" xfId="0" applyFont="1" applyFill="1" applyAlignment="1"/>
    <xf numFmtId="0" fontId="10" fillId="17" borderId="0" xfId="0" applyFont="1" applyFill="1" applyAlignment="1"/>
    <xf numFmtId="9" fontId="2" fillId="0" borderId="0" xfId="0" applyNumberFormat="1" applyFont="1" applyAlignment="1"/>
    <xf numFmtId="0" fontId="1" fillId="17" borderId="0" xfId="0" applyFont="1" applyFill="1" applyAlignment="1"/>
    <xf numFmtId="168" fontId="2" fillId="9" borderId="0" xfId="0" applyNumberFormat="1" applyFont="1" applyFill="1" applyAlignment="1"/>
    <xf numFmtId="3" fontId="2" fillId="0" borderId="0" xfId="0" applyNumberFormat="1" applyFont="1" applyAlignment="1"/>
    <xf numFmtId="0" fontId="2" fillId="18" borderId="0" xfId="0" applyFont="1" applyFill="1" applyAlignment="1"/>
    <xf numFmtId="0" fontId="2" fillId="19" borderId="0" xfId="0" applyFont="1" applyFill="1" applyAlignment="1"/>
    <xf numFmtId="14" fontId="2" fillId="19" borderId="0" xfId="0" applyNumberFormat="1" applyFont="1" applyFill="1" applyAlignment="1"/>
    <xf numFmtId="0" fontId="9" fillId="19" borderId="0" xfId="0" applyFont="1" applyFill="1" applyAlignment="1"/>
    <xf numFmtId="0" fontId="10" fillId="19" borderId="0" xfId="0" applyFont="1" applyFill="1" applyAlignment="1"/>
    <xf numFmtId="0" fontId="2" fillId="20" borderId="0" xfId="0" applyFont="1" applyFill="1" applyAlignment="1"/>
    <xf numFmtId="14" fontId="2" fillId="20" borderId="0" xfId="0" applyNumberFormat="1" applyFont="1" applyFill="1" applyAlignment="1"/>
    <xf numFmtId="0" fontId="0" fillId="20" borderId="0" xfId="0" applyFont="1" applyFill="1" applyAlignment="1"/>
    <xf numFmtId="0" fontId="9" fillId="20" borderId="0" xfId="0" applyFont="1" applyFill="1" applyAlignment="1"/>
    <xf numFmtId="0" fontId="10" fillId="20" borderId="0" xfId="0" applyFont="1" applyFill="1" applyAlignment="1"/>
    <xf numFmtId="170" fontId="2" fillId="0" borderId="0" xfId="0" applyNumberFormat="1" applyFont="1" applyAlignment="1">
      <alignment horizontal="right"/>
    </xf>
    <xf numFmtId="0" fontId="3" fillId="0" borderId="0" xfId="0" applyFont="1" applyAlignment="1"/>
    <xf numFmtId="0" fontId="2" fillId="0" borderId="0" xfId="0" applyFont="1" applyAlignment="1">
      <alignment horizontal="left"/>
    </xf>
    <xf numFmtId="0" fontId="0" fillId="3" borderId="0" xfId="0" applyFont="1" applyFill="1" applyAlignment="1"/>
    <xf numFmtId="0" fontId="0" fillId="16" borderId="0" xfId="0" applyFont="1" applyFill="1" applyAlignment="1"/>
    <xf numFmtId="14" fontId="2" fillId="9" borderId="0" xfId="0" applyNumberFormat="1" applyFont="1" applyFill="1" applyAlignment="1"/>
    <xf numFmtId="0" fontId="2" fillId="16" borderId="0" xfId="0" applyFont="1" applyFill="1" applyAlignment="1">
      <alignment horizontal="center"/>
    </xf>
    <xf numFmtId="14" fontId="0" fillId="3" borderId="0" xfId="0" applyNumberFormat="1" applyFont="1" applyFill="1" applyAlignment="1"/>
    <xf numFmtId="14" fontId="0" fillId="5" borderId="0" xfId="0" applyNumberFormat="1" applyFont="1" applyFill="1" applyAlignment="1"/>
    <xf numFmtId="0" fontId="7" fillId="14" borderId="0" xfId="0" applyFont="1" applyFill="1" applyAlignment="1"/>
    <xf numFmtId="0" fontId="13" fillId="0" borderId="0" xfId="0" applyFont="1" applyAlignment="1">
      <alignment horizontal="right"/>
    </xf>
    <xf numFmtId="0" fontId="13" fillId="0" borderId="0" xfId="0" applyFont="1" applyAlignment="1"/>
    <xf numFmtId="0" fontId="14" fillId="0" borderId="0" xfId="0" applyFont="1" applyAlignment="1"/>
    <xf numFmtId="3" fontId="1" fillId="0" borderId="0" xfId="0" applyNumberFormat="1" applyFont="1" applyAlignment="1"/>
    <xf numFmtId="0" fontId="1" fillId="16" borderId="0" xfId="0" applyFont="1" applyFill="1" applyAlignment="1"/>
    <xf numFmtId="0" fontId="1" fillId="3" borderId="0" xfId="0" applyFont="1" applyFill="1" applyAlignment="1"/>
    <xf numFmtId="0" fontId="15" fillId="0" borderId="0" xfId="0" applyFont="1" applyAlignment="1"/>
    <xf numFmtId="0" fontId="1" fillId="21" borderId="0" xfId="0" applyFont="1" applyFill="1" applyAlignment="1"/>
    <xf numFmtId="168" fontId="2" fillId="3" borderId="0" xfId="0" applyNumberFormat="1" applyFont="1" applyFill="1" applyAlignment="1"/>
    <xf numFmtId="0" fontId="16" fillId="0" borderId="0" xfId="0" applyFont="1" applyAlignment="1"/>
    <xf numFmtId="0" fontId="17" fillId="0" borderId="0" xfId="0" applyFont="1" applyAlignment="1"/>
    <xf numFmtId="0" fontId="0" fillId="22" borderId="0" xfId="0" applyFont="1" applyFill="1" applyAlignment="1"/>
    <xf numFmtId="14" fontId="0" fillId="22" borderId="0" xfId="0" applyNumberFormat="1" applyFont="1" applyFill="1" applyAlignment="1"/>
    <xf numFmtId="168" fontId="2" fillId="23" borderId="0" xfId="0" applyNumberFormat="1" applyFont="1" applyFill="1" applyAlignment="1"/>
    <xf numFmtId="0" fontId="0" fillId="21" borderId="0" xfId="0" applyFont="1" applyFill="1" applyAlignment="1"/>
    <xf numFmtId="14" fontId="2" fillId="3" borderId="0" xfId="0" applyNumberFormat="1" applyFont="1" applyFill="1" applyAlignment="1"/>
    <xf numFmtId="171" fontId="2" fillId="0" borderId="0" xfId="0" applyNumberFormat="1" applyFont="1" applyAlignment="1"/>
    <xf numFmtId="167" fontId="2" fillId="24" borderId="0" xfId="0" applyNumberFormat="1" applyFont="1" applyFill="1" applyAlignment="1">
      <alignment horizontal="right"/>
    </xf>
    <xf numFmtId="168" fontId="2" fillId="25" borderId="0" xfId="0" applyNumberFormat="1" applyFont="1" applyFill="1" applyAlignment="1"/>
    <xf numFmtId="14" fontId="2" fillId="22" borderId="0" xfId="0" applyNumberFormat="1" applyFont="1" applyFill="1" applyAlignment="1"/>
    <xf numFmtId="0" fontId="9" fillId="0" borderId="0" xfId="0" applyFont="1"/>
    <xf numFmtId="0" fontId="0" fillId="26" borderId="0" xfId="0" applyFont="1" applyFill="1" applyAlignment="1"/>
    <xf numFmtId="0" fontId="11" fillId="0" borderId="0" xfId="0" applyFont="1" applyAlignment="1">
      <alignment horizontal="left" vertical="center" wrapText="1"/>
    </xf>
    <xf numFmtId="0" fontId="1" fillId="7" borderId="0" xfId="0" applyFont="1" applyFill="1" applyAlignment="1">
      <alignment horizontal="center" wrapText="1"/>
    </xf>
    <xf numFmtId="0" fontId="18" fillId="27" borderId="0" xfId="0" applyFont="1" applyFill="1" applyBorder="1" applyAlignment="1">
      <alignment horizontal="center" vertical="center" wrapText="1"/>
    </xf>
    <xf numFmtId="0" fontId="19" fillId="28" borderId="0" xfId="0" applyFont="1" applyFill="1" applyBorder="1" applyAlignment="1">
      <alignment horizontal="center" vertical="center" wrapText="1"/>
    </xf>
    <xf numFmtId="40" fontId="20" fillId="22" borderId="0" xfId="0" applyNumberFormat="1" applyFont="1" applyFill="1" applyBorder="1" applyAlignment="1">
      <alignment horizontal="center" vertical="center" wrapText="1"/>
    </xf>
    <xf numFmtId="0" fontId="20" fillId="22" borderId="0" xfId="0" applyFont="1" applyFill="1" applyBorder="1" applyAlignment="1">
      <alignment horizontal="left" vertical="center" wrapText="1"/>
    </xf>
    <xf numFmtId="0" fontId="20" fillId="22" borderId="0" xfId="0" applyFont="1" applyFill="1" applyBorder="1" applyAlignment="1">
      <alignment horizontal="center" vertical="center" wrapText="1"/>
    </xf>
    <xf numFmtId="3" fontId="20" fillId="22" borderId="0" xfId="0" applyNumberFormat="1" applyFont="1" applyFill="1" applyBorder="1" applyAlignment="1">
      <alignment horizontal="center" vertical="center" wrapText="1"/>
    </xf>
    <xf numFmtId="1" fontId="20" fillId="22" borderId="0" xfId="0" applyNumberFormat="1" applyFont="1" applyFill="1" applyBorder="1" applyAlignment="1">
      <alignment horizontal="center" vertical="center" wrapText="1"/>
    </xf>
    <xf numFmtId="166" fontId="20" fillId="22" borderId="0" xfId="0" applyNumberFormat="1" applyFont="1" applyFill="1" applyBorder="1" applyAlignment="1">
      <alignment horizontal="center" vertical="center" wrapText="1"/>
    </xf>
    <xf numFmtId="4" fontId="20" fillId="29" borderId="0" xfId="0" applyNumberFormat="1" applyFont="1" applyFill="1" applyBorder="1" applyAlignment="1">
      <alignment horizontal="center" vertical="center" wrapText="1"/>
    </xf>
    <xf numFmtId="4" fontId="20" fillId="22" borderId="0" xfId="0" applyNumberFormat="1" applyFont="1" applyFill="1" applyBorder="1" applyAlignment="1">
      <alignment horizontal="center" vertical="center" wrapText="1"/>
    </xf>
    <xf numFmtId="0" fontId="26" fillId="22" borderId="0" xfId="0" applyFont="1" applyFill="1" applyBorder="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right" vertical="center" wrapText="1"/>
    </xf>
    <xf numFmtId="3" fontId="2" fillId="0" borderId="0" xfId="0" applyNumberFormat="1" applyFont="1" applyAlignment="1">
      <alignment horizontal="center" vertical="center"/>
    </xf>
    <xf numFmtId="166" fontId="2" fillId="0" borderId="0" xfId="0" applyNumberFormat="1" applyFont="1" applyAlignment="1">
      <alignment horizontal="center" vertical="center"/>
    </xf>
    <xf numFmtId="0" fontId="2" fillId="18" borderId="0" xfId="0" applyFont="1" applyFill="1" applyBorder="1" applyAlignment="1">
      <alignment horizontal="center" vertical="center"/>
    </xf>
    <xf numFmtId="4" fontId="8" fillId="0" borderId="0" xfId="0" applyNumberFormat="1" applyFont="1"/>
    <xf numFmtId="1" fontId="2" fillId="0" borderId="0" xfId="0" applyNumberFormat="1"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4" fontId="2" fillId="0" borderId="0" xfId="0" applyNumberFormat="1" applyFont="1"/>
    <xf numFmtId="0" fontId="0" fillId="9" borderId="0" xfId="0" applyFont="1" applyFill="1"/>
    <xf numFmtId="0" fontId="2" fillId="9" borderId="0" xfId="0" applyFont="1" applyFill="1"/>
    <xf numFmtId="0" fontId="27" fillId="0" borderId="0" xfId="0" applyFont="1" applyAlignment="1"/>
    <xf numFmtId="14" fontId="2" fillId="0" borderId="0" xfId="0" applyNumberFormat="1" applyFont="1" applyAlignment="1">
      <alignment horizontal="right" vertical="center" wrapText="1"/>
    </xf>
    <xf numFmtId="0" fontId="1" fillId="30" borderId="0" xfId="0" applyFont="1" applyFill="1" applyAlignment="1"/>
    <xf numFmtId="166" fontId="1" fillId="30" borderId="0" xfId="0" applyNumberFormat="1" applyFont="1" applyFill="1" applyAlignment="1">
      <alignment horizontal="right"/>
    </xf>
    <xf numFmtId="0" fontId="0" fillId="9" borderId="0" xfId="0" applyFont="1" applyFill="1" applyAlignment="1"/>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uz.castro/Descargas/BDD2017.xlsx%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uestas de formulario 1"/>
      <sheetName val="PAGOS-NACION"/>
      <sheetName val="bdd_contratistas"/>
      <sheetName val="PAGOS-FONAM"/>
      <sheetName val="opciones"/>
      <sheetName val="CONVENIOS"/>
      <sheetName val="PAGOS-CONV"/>
    </sheetNames>
    <sheetDataSet>
      <sheetData sheetId="0"/>
      <sheetData sheetId="1">
        <row r="1">
          <cell r="G1">
            <v>48</v>
          </cell>
          <cell r="H1">
            <v>49</v>
          </cell>
          <cell r="I1">
            <v>50</v>
          </cell>
          <cell r="J1" t="str">
            <v>19/02/1900</v>
          </cell>
          <cell r="K1">
            <v>52</v>
          </cell>
          <cell r="L1" t="str">
            <v>21/02/1900</v>
          </cell>
          <cell r="M1">
            <v>54</v>
          </cell>
          <cell r="N1" t="str">
            <v>23/02/1900</v>
          </cell>
          <cell r="O1">
            <v>56</v>
          </cell>
          <cell r="P1" t="str">
            <v>25/02/1900</v>
          </cell>
          <cell r="Q1">
            <v>58</v>
          </cell>
          <cell r="R1" t="str">
            <v>27/02/1900</v>
          </cell>
          <cell r="S1">
            <v>60</v>
          </cell>
          <cell r="T1" t="str">
            <v>1/03/1900</v>
          </cell>
          <cell r="U1">
            <v>62</v>
          </cell>
          <cell r="V1" t="str">
            <v>3/03/1900</v>
          </cell>
          <cell r="W1">
            <v>64</v>
          </cell>
          <cell r="X1" t="str">
            <v>5/03/1900</v>
          </cell>
          <cell r="Y1">
            <v>66</v>
          </cell>
          <cell r="Z1" t="str">
            <v>7/03/1900</v>
          </cell>
          <cell r="AA1">
            <v>68</v>
          </cell>
          <cell r="AB1" t="str">
            <v>9/03/1900</v>
          </cell>
          <cell r="AC1">
            <v>70</v>
          </cell>
          <cell r="AD1" t="str">
            <v>11/03/1900</v>
          </cell>
          <cell r="AE1">
            <v>72</v>
          </cell>
          <cell r="AF1" t="str">
            <v>13/03/1900</v>
          </cell>
        </row>
        <row r="2">
          <cell r="A2" t="str">
            <v>ID CONTRATO</v>
          </cell>
          <cell r="B2" t="str">
            <v>FUENTE</v>
          </cell>
          <cell r="C2" t="str">
            <v>NÚMERO DE CONTRATO</v>
          </cell>
          <cell r="D2" t="str">
            <v>NOMBRE CONTRATISTA</v>
          </cell>
          <cell r="E2" t="str">
            <v>VALOR MENSUAL DEL CONTRATO</v>
          </cell>
          <cell r="F2" t="str">
            <v>TOTAL CONTRATO</v>
          </cell>
          <cell r="G2" t="str">
            <v>EXPEDIENTE ORFEO</v>
          </cell>
          <cell r="H2" t="str">
            <v>SALDO</v>
          </cell>
          <cell r="I2" t="str">
            <v>VALOR PAGO ENERO</v>
          </cell>
          <cell r="J2" t="str">
            <v>FECHA PAGO ENERO</v>
          </cell>
          <cell r="K2" t="str">
            <v>VALOR PAGO FEBRERO</v>
          </cell>
          <cell r="L2" t="str">
            <v>FECHA PAGO FEBRERO</v>
          </cell>
          <cell r="M2" t="str">
            <v>VALOR PAGO MARZO</v>
          </cell>
          <cell r="N2" t="str">
            <v>FECHA PAGO MARZO</v>
          </cell>
          <cell r="O2" t="str">
            <v>VALOR PAGO ABRIL</v>
          </cell>
          <cell r="P2" t="str">
            <v>FECHA PAGO ABRIL</v>
          </cell>
          <cell r="Q2" t="str">
            <v>VALOR PAGO MAYO</v>
          </cell>
          <cell r="R2" t="str">
            <v>FECHA PAGO MAYO</v>
          </cell>
          <cell r="S2" t="str">
            <v>VALOR PAGO JUNIO</v>
          </cell>
          <cell r="T2" t="str">
            <v>FECHA PAGO JUNIO</v>
          </cell>
          <cell r="U2" t="str">
            <v>VALOR PAGO JULIO</v>
          </cell>
          <cell r="V2" t="str">
            <v>FECHA PAGO JULIO</v>
          </cell>
          <cell r="W2" t="str">
            <v>VALOR PAGO AGOSTO</v>
          </cell>
          <cell r="X2" t="str">
            <v>FECHA PAGO AGOSTO</v>
          </cell>
          <cell r="Y2" t="str">
            <v>VALOR PAGO SEPTIEMBRE</v>
          </cell>
          <cell r="Z2" t="str">
            <v>FECHA PAGO SEPTIEMBRE</v>
          </cell>
          <cell r="AA2" t="str">
            <v>VALOR PAGO OCTUBRE</v>
          </cell>
          <cell r="AB2" t="str">
            <v>FECHA PAGO OCTUBRE</v>
          </cell>
          <cell r="AC2" t="str">
            <v>VALOR PAGO NOVIEMBRE</v>
          </cell>
          <cell r="AD2" t="str">
            <v>FECHA PAGO NOVIEMBRE</v>
          </cell>
          <cell r="AE2" t="str">
            <v>VALOR PAGO DICIEMBRE</v>
          </cell>
          <cell r="AF2" t="str">
            <v>FECHA PAGO DICIEMBRE</v>
          </cell>
          <cell r="AG2" t="str">
            <v>VALOR OTRO PAGO</v>
          </cell>
          <cell r="AH2" t="str">
            <v>FECHA OTRO PAGO</v>
          </cell>
          <cell r="AI2" t="str">
            <v>VALOR OTRO PAGO</v>
          </cell>
          <cell r="AJ2" t="str">
            <v>FECHA OTRO PAGO</v>
          </cell>
          <cell r="AK2" t="str">
            <v>para el procentaje</v>
          </cell>
        </row>
        <row r="3">
          <cell r="A3" t="str">
            <v>CPS-001-N-2017</v>
          </cell>
          <cell r="B3" t="str">
            <v>2 NACIONAL</v>
          </cell>
          <cell r="C3">
            <v>1</v>
          </cell>
          <cell r="D3" t="str">
            <v>FABIAN ENRIQUE CASTRO VARGAS</v>
          </cell>
          <cell r="E3">
            <v>3559800</v>
          </cell>
          <cell r="F3">
            <v>35598000</v>
          </cell>
          <cell r="G3" t="str">
            <v>2017420501000001E</v>
          </cell>
          <cell r="H3">
            <v>12577960</v>
          </cell>
          <cell r="I3">
            <v>1661240</v>
          </cell>
          <cell r="J3">
            <v>42760</v>
          </cell>
          <cell r="K3">
            <v>3559800</v>
          </cell>
          <cell r="L3">
            <v>42787</v>
          </cell>
          <cell r="M3">
            <v>3559800</v>
          </cell>
          <cell r="N3">
            <v>42818</v>
          </cell>
          <cell r="O3">
            <v>3559800</v>
          </cell>
          <cell r="P3">
            <v>42845</v>
          </cell>
          <cell r="Q3">
            <v>3559800</v>
          </cell>
          <cell r="R3">
            <v>42877</v>
          </cell>
          <cell r="S3">
            <v>3559800</v>
          </cell>
          <cell r="T3">
            <v>42906</v>
          </cell>
          <cell r="U3">
            <v>3559800</v>
          </cell>
          <cell r="V3">
            <v>42937</v>
          </cell>
          <cell r="AK3">
            <v>64.666666666666671</v>
          </cell>
        </row>
        <row r="4">
          <cell r="A4" t="str">
            <v>CPS-002-N-2017</v>
          </cell>
          <cell r="B4" t="str">
            <v>2 NACIONAL</v>
          </cell>
          <cell r="C4">
            <v>2</v>
          </cell>
          <cell r="D4" t="str">
            <v>SANDRA CECILIA LOZANO OYUELA</v>
          </cell>
          <cell r="E4">
            <v>3559800</v>
          </cell>
          <cell r="F4">
            <v>35598000</v>
          </cell>
          <cell r="G4" t="str">
            <v>2017420501000002E</v>
          </cell>
          <cell r="H4">
            <v>12578360</v>
          </cell>
          <cell r="I4">
            <v>1661240</v>
          </cell>
          <cell r="J4">
            <v>42759</v>
          </cell>
          <cell r="K4">
            <v>3559400</v>
          </cell>
          <cell r="L4">
            <v>42788</v>
          </cell>
          <cell r="M4">
            <v>3559800</v>
          </cell>
          <cell r="N4">
            <v>42818</v>
          </cell>
          <cell r="O4">
            <v>3559800</v>
          </cell>
          <cell r="P4">
            <v>42845</v>
          </cell>
          <cell r="Q4">
            <v>3559800</v>
          </cell>
          <cell r="R4">
            <v>42877</v>
          </cell>
          <cell r="S4">
            <v>3559800</v>
          </cell>
          <cell r="T4">
            <v>42906</v>
          </cell>
          <cell r="U4">
            <v>3559800</v>
          </cell>
          <cell r="V4">
            <v>42937</v>
          </cell>
          <cell r="AK4">
            <v>64.665543008034149</v>
          </cell>
        </row>
        <row r="5">
          <cell r="A5" t="str">
            <v>CPS-003-N-2017</v>
          </cell>
          <cell r="B5" t="str">
            <v>2 NACIONAL</v>
          </cell>
          <cell r="C5">
            <v>3</v>
          </cell>
          <cell r="D5" t="str">
            <v>JENNIFER GUISSELLE RIVERO GAMEZ</v>
          </cell>
          <cell r="E5">
            <v>3559800</v>
          </cell>
          <cell r="F5">
            <v>35598000</v>
          </cell>
          <cell r="G5" t="str">
            <v>2017420501000003E</v>
          </cell>
          <cell r="H5">
            <v>16138160</v>
          </cell>
          <cell r="I5">
            <v>1661240</v>
          </cell>
          <cell r="J5">
            <v>42762</v>
          </cell>
          <cell r="K5">
            <v>3559400</v>
          </cell>
          <cell r="L5">
            <v>42788</v>
          </cell>
          <cell r="M5">
            <v>3559800</v>
          </cell>
          <cell r="N5">
            <v>42822</v>
          </cell>
          <cell r="O5">
            <v>3559800</v>
          </cell>
          <cell r="P5">
            <v>42846</v>
          </cell>
          <cell r="Q5">
            <v>3559800</v>
          </cell>
          <cell r="R5">
            <v>42879</v>
          </cell>
          <cell r="S5">
            <v>3559800</v>
          </cell>
          <cell r="T5">
            <v>42909</v>
          </cell>
          <cell r="AK5">
            <v>54.665543008034156</v>
          </cell>
        </row>
        <row r="6">
          <cell r="A6" t="str">
            <v>CPS-004-N-2017</v>
          </cell>
          <cell r="B6" t="str">
            <v>2 NACIONAL</v>
          </cell>
          <cell r="C6">
            <v>4</v>
          </cell>
          <cell r="D6" t="str">
            <v>MARIA VICTORIA PIRAQUIVE ISAZA</v>
          </cell>
          <cell r="E6">
            <v>4090200</v>
          </cell>
          <cell r="F6">
            <v>40902000</v>
          </cell>
          <cell r="G6" t="str">
            <v>2017420501000004E</v>
          </cell>
          <cell r="H6">
            <v>14452040</v>
          </cell>
          <cell r="I6">
            <v>1908760</v>
          </cell>
          <cell r="J6">
            <v>42759</v>
          </cell>
          <cell r="K6">
            <v>4090200</v>
          </cell>
          <cell r="L6">
            <v>42786</v>
          </cell>
          <cell r="M6">
            <v>4090200</v>
          </cell>
          <cell r="N6">
            <v>42821</v>
          </cell>
          <cell r="O6">
            <v>4090200</v>
          </cell>
          <cell r="P6">
            <v>42845</v>
          </cell>
          <cell r="Q6">
            <v>4090200</v>
          </cell>
          <cell r="R6">
            <v>42877</v>
          </cell>
          <cell r="S6">
            <v>4090200</v>
          </cell>
          <cell r="T6">
            <v>42907</v>
          </cell>
          <cell r="U6">
            <v>4090200</v>
          </cell>
          <cell r="V6">
            <v>42937</v>
          </cell>
          <cell r="AK6">
            <v>64.666666666666671</v>
          </cell>
        </row>
        <row r="7">
          <cell r="A7" t="str">
            <v>CPS-005-N-2017</v>
          </cell>
          <cell r="B7" t="str">
            <v>2 NACIONAL</v>
          </cell>
          <cell r="C7">
            <v>5</v>
          </cell>
          <cell r="D7" t="str">
            <v>ANDRES FERNANDO LIZARAZO LOPEZ</v>
          </cell>
          <cell r="E7">
            <v>7854000</v>
          </cell>
          <cell r="F7">
            <v>78540000</v>
          </cell>
          <cell r="G7" t="str">
            <v>2017420501000005E</v>
          </cell>
          <cell r="H7">
            <v>0</v>
          </cell>
          <cell r="I7">
            <v>3141600</v>
          </cell>
          <cell r="J7">
            <v>42761</v>
          </cell>
          <cell r="K7">
            <v>7854000</v>
          </cell>
          <cell r="L7">
            <v>42788</v>
          </cell>
          <cell r="M7">
            <v>7854000</v>
          </cell>
          <cell r="N7">
            <v>42818</v>
          </cell>
          <cell r="O7">
            <v>7854000</v>
          </cell>
          <cell r="P7">
            <v>42845</v>
          </cell>
          <cell r="Q7">
            <v>3141600</v>
          </cell>
          <cell r="R7">
            <v>42880</v>
          </cell>
          <cell r="S7">
            <v>48694800</v>
          </cell>
          <cell r="T7" t="str">
            <v>LIBERADO POR ACTA DE LIQUIDACIÓN</v>
          </cell>
          <cell r="AK7">
            <v>100</v>
          </cell>
        </row>
        <row r="8">
          <cell r="A8" t="str">
            <v>CPS-006-N-2017</v>
          </cell>
          <cell r="B8" t="str">
            <v>2 NACIONAL</v>
          </cell>
          <cell r="C8">
            <v>6</v>
          </cell>
          <cell r="D8" t="str">
            <v>LUCY ESPERANZA GONZALEZ MARENTES</v>
          </cell>
          <cell r="E8">
            <v>7854000</v>
          </cell>
          <cell r="F8">
            <v>78540000</v>
          </cell>
          <cell r="G8" t="str">
            <v>2017420501000006E</v>
          </cell>
          <cell r="H8">
            <v>27750800</v>
          </cell>
          <cell r="I8">
            <v>3665200</v>
          </cell>
          <cell r="J8">
            <v>42786</v>
          </cell>
          <cell r="K8">
            <v>7854000</v>
          </cell>
          <cell r="L8">
            <v>42788</v>
          </cell>
          <cell r="M8">
            <v>7854000</v>
          </cell>
          <cell r="N8">
            <v>42821</v>
          </cell>
          <cell r="O8">
            <v>7854000</v>
          </cell>
          <cell r="P8">
            <v>42845</v>
          </cell>
          <cell r="Q8">
            <v>7854000</v>
          </cell>
          <cell r="R8">
            <v>42874</v>
          </cell>
          <cell r="S8">
            <v>7854000</v>
          </cell>
          <cell r="T8">
            <v>42906</v>
          </cell>
          <cell r="U8">
            <v>7854000</v>
          </cell>
          <cell r="V8">
            <v>42937</v>
          </cell>
          <cell r="AK8">
            <v>64.666666666666671</v>
          </cell>
        </row>
        <row r="9">
          <cell r="A9" t="str">
            <v>CPS-007-N-2017</v>
          </cell>
          <cell r="B9" t="str">
            <v>2 NACIONAL</v>
          </cell>
          <cell r="C9">
            <v>7</v>
          </cell>
          <cell r="D9" t="str">
            <v>CLAUDIA CECILIA PINTO CHACON</v>
          </cell>
          <cell r="E9">
            <v>2437800</v>
          </cell>
          <cell r="F9">
            <v>24378000</v>
          </cell>
          <cell r="G9" t="str">
            <v>2017420501000007E</v>
          </cell>
          <cell r="H9">
            <v>11132620</v>
          </cell>
          <cell r="I9">
            <v>1056380</v>
          </cell>
          <cell r="J9">
            <v>42759</v>
          </cell>
          <cell r="K9">
            <v>2437800</v>
          </cell>
          <cell r="L9">
            <v>42789</v>
          </cell>
          <cell r="M9">
            <v>2437800</v>
          </cell>
          <cell r="N9">
            <v>42822</v>
          </cell>
          <cell r="O9">
            <v>2437800</v>
          </cell>
          <cell r="P9">
            <v>42850</v>
          </cell>
          <cell r="Q9">
            <v>2437800</v>
          </cell>
          <cell r="R9">
            <v>42881</v>
          </cell>
          <cell r="S9">
            <v>2437800</v>
          </cell>
          <cell r="T9">
            <v>42908</v>
          </cell>
          <cell r="AK9">
            <v>54.333333333333336</v>
          </cell>
        </row>
        <row r="10">
          <cell r="A10" t="str">
            <v>CPS-008-N-2017</v>
          </cell>
          <cell r="B10" t="str">
            <v>2 NACIONAL</v>
          </cell>
          <cell r="C10">
            <v>8</v>
          </cell>
          <cell r="D10" t="str">
            <v>ALEXANDER SUAREZ SILVA</v>
          </cell>
          <cell r="E10">
            <v>4090200</v>
          </cell>
          <cell r="F10">
            <v>40902000</v>
          </cell>
          <cell r="G10" t="str">
            <v>2017420501000008E</v>
          </cell>
          <cell r="H10">
            <v>18678580</v>
          </cell>
          <cell r="I10">
            <v>1772420</v>
          </cell>
          <cell r="J10">
            <v>42762</v>
          </cell>
          <cell r="K10">
            <v>4090200</v>
          </cell>
          <cell r="L10">
            <v>42788</v>
          </cell>
          <cell r="M10">
            <v>4090200</v>
          </cell>
          <cell r="N10">
            <v>42822</v>
          </cell>
          <cell r="O10">
            <v>4090200</v>
          </cell>
          <cell r="P10">
            <v>42849</v>
          </cell>
          <cell r="Q10">
            <v>4090200</v>
          </cell>
          <cell r="R10">
            <v>42879</v>
          </cell>
          <cell r="S10">
            <v>4090200</v>
          </cell>
          <cell r="T10">
            <v>42909</v>
          </cell>
          <cell r="AK10">
            <v>54.333333333333336</v>
          </cell>
        </row>
        <row r="11">
          <cell r="A11" t="str">
            <v>CPS-009-N-2017</v>
          </cell>
          <cell r="B11" t="str">
            <v>2 NACIONAL</v>
          </cell>
          <cell r="C11">
            <v>9</v>
          </cell>
          <cell r="D11" t="str">
            <v>YURY MERCEDES ARENAS RINCON</v>
          </cell>
          <cell r="E11">
            <v>4457400</v>
          </cell>
          <cell r="F11">
            <v>44574000</v>
          </cell>
          <cell r="G11" t="str">
            <v>2017420501000009E</v>
          </cell>
          <cell r="H11">
            <v>15897060</v>
          </cell>
          <cell r="I11">
            <v>1932540</v>
          </cell>
          <cell r="J11">
            <v>42759</v>
          </cell>
          <cell r="K11">
            <v>4457400</v>
          </cell>
          <cell r="L11">
            <v>42787</v>
          </cell>
          <cell r="M11">
            <v>4457400</v>
          </cell>
          <cell r="N11">
            <v>42818</v>
          </cell>
          <cell r="O11">
            <v>4457400</v>
          </cell>
          <cell r="P11">
            <v>42845</v>
          </cell>
          <cell r="Q11">
            <v>4457400</v>
          </cell>
          <cell r="R11">
            <v>42877</v>
          </cell>
          <cell r="S11">
            <v>4457400</v>
          </cell>
          <cell r="T11">
            <v>42907</v>
          </cell>
          <cell r="U11">
            <v>4457400</v>
          </cell>
          <cell r="V11">
            <v>42937</v>
          </cell>
          <cell r="AK11">
            <v>64.335576793646524</v>
          </cell>
        </row>
        <row r="12">
          <cell r="A12" t="str">
            <v>CPS-010-N-2017</v>
          </cell>
          <cell r="B12" t="str">
            <v>2 NACIONAL</v>
          </cell>
          <cell r="C12">
            <v>10</v>
          </cell>
          <cell r="D12" t="str">
            <v>LUIS ENRIQUE PEREZ CAMACHO</v>
          </cell>
          <cell r="E12">
            <v>6630000</v>
          </cell>
          <cell r="F12">
            <v>66300000</v>
          </cell>
          <cell r="G12" t="str">
            <v>2017420501000010E</v>
          </cell>
          <cell r="H12">
            <v>23868000</v>
          </cell>
          <cell r="I12">
            <v>2652000</v>
          </cell>
          <cell r="J12">
            <v>42759</v>
          </cell>
          <cell r="K12">
            <v>6630000</v>
          </cell>
          <cell r="L12">
            <v>42786</v>
          </cell>
          <cell r="M12">
            <v>6630000</v>
          </cell>
          <cell r="N12">
            <v>42818</v>
          </cell>
          <cell r="O12">
            <v>6630000</v>
          </cell>
          <cell r="P12">
            <v>42845</v>
          </cell>
          <cell r="Q12">
            <v>6630000</v>
          </cell>
          <cell r="R12">
            <v>42877</v>
          </cell>
          <cell r="S12">
            <v>6630000</v>
          </cell>
          <cell r="T12">
            <v>42907</v>
          </cell>
          <cell r="U12">
            <v>6630000</v>
          </cell>
          <cell r="V12">
            <v>42937</v>
          </cell>
          <cell r="AK12">
            <v>64</v>
          </cell>
        </row>
        <row r="13">
          <cell r="A13" t="str">
            <v>CPS-011-N-2017</v>
          </cell>
          <cell r="B13" t="str">
            <v>2 NACIONAL</v>
          </cell>
          <cell r="C13">
            <v>11</v>
          </cell>
          <cell r="D13" t="str">
            <v>YILBERT STEVEN MATEUS CASTRO</v>
          </cell>
          <cell r="E13">
            <v>2917200</v>
          </cell>
          <cell r="F13">
            <v>29172000</v>
          </cell>
          <cell r="G13" t="str">
            <v>2017420501000011E</v>
          </cell>
          <cell r="H13">
            <v>10404680</v>
          </cell>
          <cell r="I13">
            <v>1264120</v>
          </cell>
          <cell r="J13">
            <v>42760</v>
          </cell>
          <cell r="K13">
            <v>2917200</v>
          </cell>
          <cell r="L13">
            <v>42789</v>
          </cell>
          <cell r="M13">
            <v>2917200</v>
          </cell>
          <cell r="N13">
            <v>42821</v>
          </cell>
          <cell r="O13">
            <v>2917200</v>
          </cell>
          <cell r="P13">
            <v>42849</v>
          </cell>
          <cell r="Q13">
            <v>2917200</v>
          </cell>
          <cell r="R13">
            <v>42877</v>
          </cell>
          <cell r="S13">
            <v>2917200</v>
          </cell>
          <cell r="T13">
            <v>42908</v>
          </cell>
          <cell r="U13">
            <v>2917200</v>
          </cell>
          <cell r="V13">
            <v>42941</v>
          </cell>
          <cell r="AK13">
            <v>64.333333333333329</v>
          </cell>
        </row>
        <row r="14">
          <cell r="A14" t="str">
            <v>CPS-012-N-2017</v>
          </cell>
          <cell r="B14" t="str">
            <v>2 NACIONAL</v>
          </cell>
          <cell r="C14">
            <v>12</v>
          </cell>
          <cell r="D14" t="str">
            <v>JUAN CARLOS RONCANCIO  RONCANCIO</v>
          </cell>
          <cell r="E14">
            <v>4090200</v>
          </cell>
          <cell r="F14">
            <v>40902000</v>
          </cell>
          <cell r="G14" t="str">
            <v>2017420501000012E</v>
          </cell>
          <cell r="H14">
            <v>14588380</v>
          </cell>
          <cell r="I14">
            <v>1772420</v>
          </cell>
          <cell r="J14">
            <v>42759</v>
          </cell>
          <cell r="K14">
            <v>4090200</v>
          </cell>
          <cell r="L14">
            <v>42787</v>
          </cell>
          <cell r="M14">
            <v>4090200</v>
          </cell>
          <cell r="N14">
            <v>42821</v>
          </cell>
          <cell r="O14">
            <v>4090200</v>
          </cell>
          <cell r="P14">
            <v>42846</v>
          </cell>
          <cell r="Q14">
            <v>4090200</v>
          </cell>
          <cell r="R14">
            <v>42877</v>
          </cell>
          <cell r="S14">
            <v>4090200</v>
          </cell>
          <cell r="T14">
            <v>42907</v>
          </cell>
          <cell r="U14">
            <v>4090200</v>
          </cell>
          <cell r="V14">
            <v>42937</v>
          </cell>
          <cell r="AK14">
            <v>64.333333333333329</v>
          </cell>
        </row>
        <row r="15">
          <cell r="A15" t="str">
            <v>CPS-013-N-2017</v>
          </cell>
          <cell r="B15" t="str">
            <v>2 NACIONAL</v>
          </cell>
          <cell r="C15">
            <v>13</v>
          </cell>
          <cell r="D15" t="str">
            <v>CARLOS ALBERTO PINZON BARCO</v>
          </cell>
          <cell r="E15">
            <v>4987800</v>
          </cell>
          <cell r="F15">
            <v>49878000</v>
          </cell>
          <cell r="G15" t="str">
            <v>2017420501000013E</v>
          </cell>
          <cell r="H15">
            <v>17789820</v>
          </cell>
          <cell r="I15">
            <v>2161380</v>
          </cell>
          <cell r="J15">
            <v>42759</v>
          </cell>
          <cell r="K15">
            <v>4987800</v>
          </cell>
          <cell r="L15">
            <v>42787</v>
          </cell>
          <cell r="M15">
            <v>4987800</v>
          </cell>
          <cell r="N15">
            <v>42821</v>
          </cell>
          <cell r="O15">
            <v>4987800</v>
          </cell>
          <cell r="P15">
            <v>42846</v>
          </cell>
          <cell r="Q15">
            <v>4987800</v>
          </cell>
          <cell r="R15">
            <v>42877</v>
          </cell>
          <cell r="S15">
            <v>4987800</v>
          </cell>
          <cell r="T15">
            <v>42907</v>
          </cell>
          <cell r="U15">
            <v>4987800</v>
          </cell>
          <cell r="V15">
            <v>42937</v>
          </cell>
          <cell r="AK15">
            <v>64.333333333333329</v>
          </cell>
        </row>
        <row r="16">
          <cell r="A16" t="str">
            <v>CPS-014-N-2017</v>
          </cell>
          <cell r="B16" t="str">
            <v>2 NACIONAL</v>
          </cell>
          <cell r="C16">
            <v>14</v>
          </cell>
          <cell r="D16" t="str">
            <v>NURY MAYERLIN QUIÑONES ALVAREZ</v>
          </cell>
          <cell r="E16">
            <v>3294600</v>
          </cell>
          <cell r="F16">
            <v>32946000</v>
          </cell>
          <cell r="G16" t="str">
            <v>2017420501000014E</v>
          </cell>
          <cell r="H16">
            <v>15045340</v>
          </cell>
          <cell r="I16">
            <v>1427660</v>
          </cell>
          <cell r="J16">
            <v>42762</v>
          </cell>
          <cell r="K16">
            <v>3294600</v>
          </cell>
          <cell r="L16">
            <v>42788</v>
          </cell>
          <cell r="M16">
            <v>3294600</v>
          </cell>
          <cell r="N16">
            <v>42822</v>
          </cell>
          <cell r="O16">
            <v>3294600</v>
          </cell>
          <cell r="P16">
            <v>42846</v>
          </cell>
          <cell r="Q16">
            <v>3294600</v>
          </cell>
          <cell r="R16">
            <v>42880</v>
          </cell>
          <cell r="S16">
            <v>3294600</v>
          </cell>
          <cell r="T16">
            <v>42913</v>
          </cell>
          <cell r="AK16">
            <v>54.333333333333336</v>
          </cell>
        </row>
        <row r="17">
          <cell r="A17" t="str">
            <v>CPS-015-N-2017</v>
          </cell>
          <cell r="B17" t="str">
            <v>2 NACIONAL</v>
          </cell>
          <cell r="C17">
            <v>15</v>
          </cell>
          <cell r="D17" t="str">
            <v>MARCELA TAMAYO RINCON</v>
          </cell>
          <cell r="E17">
            <v>4987800</v>
          </cell>
          <cell r="F17">
            <v>49878000</v>
          </cell>
          <cell r="G17" t="str">
            <v>2017420501000015E</v>
          </cell>
          <cell r="H17">
            <v>27931680</v>
          </cell>
          <cell r="I17">
            <v>1995120</v>
          </cell>
          <cell r="J17">
            <v>42760</v>
          </cell>
          <cell r="K17">
            <v>4987800</v>
          </cell>
          <cell r="L17">
            <v>42787</v>
          </cell>
          <cell r="M17">
            <v>4987800</v>
          </cell>
          <cell r="N17">
            <v>42821</v>
          </cell>
          <cell r="O17">
            <v>0</v>
          </cell>
          <cell r="P17">
            <v>42852</v>
          </cell>
          <cell r="Q17">
            <v>0</v>
          </cell>
          <cell r="R17">
            <v>42852</v>
          </cell>
          <cell r="S17">
            <v>4987800</v>
          </cell>
          <cell r="T17">
            <v>42906</v>
          </cell>
          <cell r="U17">
            <v>4987800</v>
          </cell>
          <cell r="V17">
            <v>42937</v>
          </cell>
          <cell r="AK17">
            <v>43.999999999999993</v>
          </cell>
        </row>
        <row r="18">
          <cell r="A18" t="str">
            <v>CPS-016-N-2017</v>
          </cell>
          <cell r="B18" t="str">
            <v>2 NACIONAL</v>
          </cell>
          <cell r="C18">
            <v>16</v>
          </cell>
          <cell r="D18" t="str">
            <v>GEILER JHAMS OCAMPO OSORIO</v>
          </cell>
          <cell r="E18">
            <v>7854000</v>
          </cell>
          <cell r="F18">
            <v>78540000</v>
          </cell>
          <cell r="G18" t="str">
            <v>2017420501000016E</v>
          </cell>
          <cell r="H18">
            <v>28274400</v>
          </cell>
          <cell r="I18">
            <v>3141600</v>
          </cell>
          <cell r="J18">
            <v>42759</v>
          </cell>
          <cell r="K18">
            <v>7854000</v>
          </cell>
          <cell r="L18">
            <v>42789</v>
          </cell>
          <cell r="M18">
            <v>7854000</v>
          </cell>
          <cell r="N18">
            <v>42821</v>
          </cell>
          <cell r="O18">
            <v>7854000</v>
          </cell>
          <cell r="P18">
            <v>42845</v>
          </cell>
          <cell r="Q18">
            <v>7854000</v>
          </cell>
          <cell r="R18">
            <v>42874</v>
          </cell>
          <cell r="S18">
            <v>7854000</v>
          </cell>
          <cell r="T18">
            <v>42907</v>
          </cell>
          <cell r="U18">
            <v>7854000</v>
          </cell>
          <cell r="V18">
            <v>42937</v>
          </cell>
          <cell r="AK18">
            <v>64</v>
          </cell>
        </row>
        <row r="19">
          <cell r="A19" t="str">
            <v>CPS-017-N-2017</v>
          </cell>
          <cell r="B19" t="str">
            <v>2 NACIONAL</v>
          </cell>
          <cell r="C19">
            <v>17</v>
          </cell>
          <cell r="D19" t="str">
            <v>HERLY GARCIA DUARTE</v>
          </cell>
          <cell r="E19">
            <v>5518200</v>
          </cell>
          <cell r="F19">
            <v>55182000</v>
          </cell>
          <cell r="G19" t="str">
            <v>2017420501000017E</v>
          </cell>
          <cell r="H19">
            <v>25199780</v>
          </cell>
          <cell r="I19">
            <v>2391220</v>
          </cell>
          <cell r="J19">
            <v>42762</v>
          </cell>
          <cell r="K19">
            <v>5518200</v>
          </cell>
          <cell r="L19">
            <v>42788</v>
          </cell>
          <cell r="M19">
            <v>5518200</v>
          </cell>
          <cell r="N19">
            <v>42822</v>
          </cell>
          <cell r="O19">
            <v>5518200</v>
          </cell>
          <cell r="P19">
            <v>42846</v>
          </cell>
          <cell r="Q19">
            <v>5518200</v>
          </cell>
          <cell r="R19">
            <v>42879</v>
          </cell>
          <cell r="S19">
            <v>5518200</v>
          </cell>
          <cell r="T19">
            <v>42909</v>
          </cell>
          <cell r="AK19">
            <v>54.333333333333336</v>
          </cell>
        </row>
        <row r="20">
          <cell r="A20" t="str">
            <v>CPS-018-N-2017</v>
          </cell>
          <cell r="B20" t="str">
            <v>2 NACIONAL</v>
          </cell>
          <cell r="C20">
            <v>18</v>
          </cell>
          <cell r="D20" t="str">
            <v>EFRAIN MOLANO VARGAS</v>
          </cell>
          <cell r="E20">
            <v>5946600</v>
          </cell>
          <cell r="F20">
            <v>34292060</v>
          </cell>
          <cell r="G20" t="str">
            <v>2017420501000018E</v>
          </cell>
          <cell r="H20">
            <v>0</v>
          </cell>
          <cell r="I20">
            <v>2576860</v>
          </cell>
          <cell r="J20">
            <v>42759</v>
          </cell>
          <cell r="K20">
            <v>5946600</v>
          </cell>
          <cell r="L20">
            <v>42789</v>
          </cell>
          <cell r="M20">
            <v>5946600</v>
          </cell>
          <cell r="N20">
            <v>42821</v>
          </cell>
          <cell r="O20">
            <v>5946600</v>
          </cell>
          <cell r="P20">
            <v>42849</v>
          </cell>
          <cell r="Q20">
            <v>5946600</v>
          </cell>
          <cell r="R20">
            <v>42888</v>
          </cell>
          <cell r="S20">
            <v>5946600</v>
          </cell>
          <cell r="T20">
            <v>42908</v>
          </cell>
          <cell r="U20">
            <v>1982200</v>
          </cell>
          <cell r="V20">
            <v>42941</v>
          </cell>
          <cell r="AK20">
            <v>100</v>
          </cell>
        </row>
        <row r="21">
          <cell r="A21" t="str">
            <v>CPS-019-N-2017</v>
          </cell>
          <cell r="B21" t="str">
            <v>2 NACIONAL</v>
          </cell>
          <cell r="C21">
            <v>19</v>
          </cell>
          <cell r="D21" t="str">
            <v>SILVIA ALEJANDRA PADILLA QUINTERO</v>
          </cell>
          <cell r="E21">
            <v>4090200</v>
          </cell>
          <cell r="F21">
            <v>40902000</v>
          </cell>
          <cell r="G21" t="str">
            <v>2017420501000019E</v>
          </cell>
          <cell r="H21">
            <v>14724720</v>
          </cell>
          <cell r="I21">
            <v>1636080</v>
          </cell>
          <cell r="J21">
            <v>42759</v>
          </cell>
          <cell r="K21">
            <v>4090200</v>
          </cell>
          <cell r="L21">
            <v>42786</v>
          </cell>
          <cell r="M21">
            <v>4090200</v>
          </cell>
          <cell r="N21">
            <v>42821</v>
          </cell>
          <cell r="O21">
            <v>4090200</v>
          </cell>
          <cell r="P21">
            <v>42845</v>
          </cell>
          <cell r="Q21">
            <v>4090200</v>
          </cell>
          <cell r="R21">
            <v>42878</v>
          </cell>
          <cell r="S21">
            <v>4090200</v>
          </cell>
          <cell r="T21">
            <v>42907</v>
          </cell>
          <cell r="U21">
            <v>4090200</v>
          </cell>
          <cell r="V21">
            <v>42940</v>
          </cell>
          <cell r="AK21">
            <v>64</v>
          </cell>
        </row>
        <row r="22">
          <cell r="A22" t="str">
            <v>CPS-020-N-2017</v>
          </cell>
          <cell r="B22" t="str">
            <v>2 NACIONAL</v>
          </cell>
          <cell r="C22">
            <v>20</v>
          </cell>
          <cell r="D22" t="str">
            <v>LILIAN BIBIANA ROJAS MEJIA</v>
          </cell>
          <cell r="E22">
            <v>7854000</v>
          </cell>
          <cell r="F22">
            <v>78540000</v>
          </cell>
          <cell r="G22" t="str">
            <v>2017420501000020E</v>
          </cell>
          <cell r="H22">
            <v>28274400</v>
          </cell>
          <cell r="I22">
            <v>3141600</v>
          </cell>
          <cell r="J22">
            <v>42759</v>
          </cell>
          <cell r="K22">
            <v>7854000</v>
          </cell>
          <cell r="L22">
            <v>42788</v>
          </cell>
          <cell r="M22">
            <v>7854000</v>
          </cell>
          <cell r="N22">
            <v>42818</v>
          </cell>
          <cell r="O22">
            <v>7854000</v>
          </cell>
          <cell r="P22">
            <v>42849</v>
          </cell>
          <cell r="Q22">
            <v>7854000</v>
          </cell>
          <cell r="R22">
            <v>42877</v>
          </cell>
          <cell r="S22">
            <v>7854000</v>
          </cell>
          <cell r="T22">
            <v>42907</v>
          </cell>
          <cell r="U22">
            <v>7854000</v>
          </cell>
          <cell r="V22">
            <v>42937</v>
          </cell>
          <cell r="AK22">
            <v>64</v>
          </cell>
        </row>
        <row r="23">
          <cell r="A23" t="str">
            <v>CPS-021-N-2017</v>
          </cell>
          <cell r="B23" t="str">
            <v>2 NACIONAL</v>
          </cell>
          <cell r="C23">
            <v>21</v>
          </cell>
          <cell r="D23" t="str">
            <v>NOHORA ISABEL VELASQUEZ UBAQUE</v>
          </cell>
          <cell r="E23">
            <v>4987800</v>
          </cell>
          <cell r="F23">
            <v>49878000</v>
          </cell>
          <cell r="G23" t="str">
            <v>2017420501000021E</v>
          </cell>
          <cell r="H23">
            <v>17956080</v>
          </cell>
          <cell r="I23">
            <v>1995120</v>
          </cell>
          <cell r="J23">
            <v>42759</v>
          </cell>
          <cell r="K23">
            <v>4987800</v>
          </cell>
          <cell r="L23">
            <v>42789</v>
          </cell>
          <cell r="M23">
            <v>4987800</v>
          </cell>
          <cell r="N23">
            <v>42821</v>
          </cell>
          <cell r="O23">
            <v>4987800</v>
          </cell>
          <cell r="P23">
            <v>42846</v>
          </cell>
          <cell r="Q23">
            <v>4987800</v>
          </cell>
          <cell r="R23">
            <v>42877</v>
          </cell>
          <cell r="S23">
            <v>4987800</v>
          </cell>
          <cell r="T23">
            <v>42906</v>
          </cell>
          <cell r="U23">
            <v>4987800</v>
          </cell>
          <cell r="V23">
            <v>42937</v>
          </cell>
          <cell r="AK23">
            <v>64</v>
          </cell>
        </row>
        <row r="24">
          <cell r="A24" t="str">
            <v>CPS-022-N-2017</v>
          </cell>
          <cell r="B24" t="str">
            <v>2 NACIONAL</v>
          </cell>
          <cell r="C24">
            <v>22</v>
          </cell>
          <cell r="D24" t="str">
            <v>LUZ DARY GONZALEZ MUÑOZ</v>
          </cell>
          <cell r="E24">
            <v>4457400</v>
          </cell>
          <cell r="F24">
            <v>44574000</v>
          </cell>
          <cell r="G24" t="str">
            <v>2017420501000022E</v>
          </cell>
          <cell r="H24">
            <v>16046640</v>
          </cell>
          <cell r="I24">
            <v>1782960</v>
          </cell>
          <cell r="J24">
            <v>42760</v>
          </cell>
          <cell r="K24">
            <v>4457400</v>
          </cell>
          <cell r="L24">
            <v>42789</v>
          </cell>
          <cell r="M24">
            <v>4457400</v>
          </cell>
          <cell r="N24">
            <v>42821</v>
          </cell>
          <cell r="O24">
            <v>4457400</v>
          </cell>
          <cell r="P24">
            <v>42845</v>
          </cell>
          <cell r="Q24">
            <v>4457400</v>
          </cell>
          <cell r="R24">
            <v>42879</v>
          </cell>
          <cell r="S24">
            <v>4457400</v>
          </cell>
          <cell r="T24">
            <v>42906</v>
          </cell>
          <cell r="U24">
            <v>4457400</v>
          </cell>
          <cell r="V24">
            <v>42937</v>
          </cell>
          <cell r="AK24">
            <v>64</v>
          </cell>
        </row>
        <row r="25">
          <cell r="A25" t="str">
            <v>CPS-023-N-2017</v>
          </cell>
          <cell r="B25" t="str">
            <v>2 NACIONAL</v>
          </cell>
          <cell r="C25">
            <v>23</v>
          </cell>
          <cell r="D25" t="str">
            <v>JUAN CLAUDIO ARENAS PONCE</v>
          </cell>
          <cell r="E25">
            <v>5946600</v>
          </cell>
          <cell r="F25">
            <v>59466000</v>
          </cell>
          <cell r="G25" t="str">
            <v>2017420501000023E</v>
          </cell>
          <cell r="H25">
            <v>21407760</v>
          </cell>
          <cell r="I25">
            <v>2378640</v>
          </cell>
          <cell r="J25">
            <v>42759</v>
          </cell>
          <cell r="K25">
            <v>5946600</v>
          </cell>
          <cell r="L25">
            <v>42788</v>
          </cell>
          <cell r="M25">
            <v>5946600</v>
          </cell>
          <cell r="N25">
            <v>42821</v>
          </cell>
          <cell r="O25">
            <v>5946600</v>
          </cell>
          <cell r="P25">
            <v>42845</v>
          </cell>
          <cell r="Q25">
            <v>5946600</v>
          </cell>
          <cell r="R25">
            <v>42878</v>
          </cell>
          <cell r="S25">
            <v>5946600</v>
          </cell>
          <cell r="T25">
            <v>42907</v>
          </cell>
          <cell r="U25">
            <v>5946600</v>
          </cell>
          <cell r="V25">
            <v>42940</v>
          </cell>
          <cell r="AK25">
            <v>64</v>
          </cell>
        </row>
        <row r="26">
          <cell r="A26" t="str">
            <v>CPS-024-N-2017</v>
          </cell>
          <cell r="B26" t="str">
            <v>2 NACIONAL</v>
          </cell>
          <cell r="C26">
            <v>24</v>
          </cell>
          <cell r="D26" t="str">
            <v>WILFREDO CUESTAS CUESTAS</v>
          </cell>
          <cell r="E26">
            <v>4090200</v>
          </cell>
          <cell r="F26">
            <v>40902000</v>
          </cell>
          <cell r="G26" t="str">
            <v>2017420501000024E</v>
          </cell>
          <cell r="H26">
            <v>14724720</v>
          </cell>
          <cell r="I26">
            <v>1636080</v>
          </cell>
          <cell r="J26">
            <v>42760</v>
          </cell>
          <cell r="K26">
            <v>4090200</v>
          </cell>
          <cell r="L26">
            <v>42787</v>
          </cell>
          <cell r="M26">
            <v>4090200</v>
          </cell>
          <cell r="N26">
            <v>42821</v>
          </cell>
          <cell r="O26">
            <v>4090200</v>
          </cell>
          <cell r="P26">
            <v>42846</v>
          </cell>
          <cell r="Q26">
            <v>4090200</v>
          </cell>
          <cell r="R26">
            <v>42879</v>
          </cell>
          <cell r="S26">
            <v>4090200</v>
          </cell>
          <cell r="T26">
            <v>42906</v>
          </cell>
          <cell r="U26">
            <v>4090200</v>
          </cell>
          <cell r="V26">
            <v>42937</v>
          </cell>
          <cell r="AK26">
            <v>64</v>
          </cell>
        </row>
        <row r="27">
          <cell r="A27" t="str">
            <v>CPS-025-N-2017</v>
          </cell>
          <cell r="B27" t="str">
            <v>2 NACIONAL</v>
          </cell>
          <cell r="C27">
            <v>25</v>
          </cell>
          <cell r="D27" t="str">
            <v>MIGUEL ALEXANDER BAUTISTA VANEGAS</v>
          </cell>
          <cell r="E27">
            <v>2228700</v>
          </cell>
          <cell r="F27">
            <v>22287000</v>
          </cell>
          <cell r="G27" t="str">
            <v>2017420501000025E</v>
          </cell>
          <cell r="H27">
            <v>8023320</v>
          </cell>
          <cell r="I27">
            <v>891480</v>
          </cell>
          <cell r="J27">
            <v>42761</v>
          </cell>
          <cell r="K27">
            <v>2228700</v>
          </cell>
          <cell r="L27">
            <v>42788</v>
          </cell>
          <cell r="M27">
            <v>2228700</v>
          </cell>
          <cell r="N27">
            <v>42818</v>
          </cell>
          <cell r="O27">
            <v>2228700</v>
          </cell>
          <cell r="P27">
            <v>42845</v>
          </cell>
          <cell r="Q27">
            <v>2228700</v>
          </cell>
          <cell r="R27">
            <v>42878</v>
          </cell>
          <cell r="S27">
            <v>2228700</v>
          </cell>
          <cell r="T27">
            <v>42906</v>
          </cell>
          <cell r="U27">
            <v>2228700</v>
          </cell>
          <cell r="V27">
            <v>42937</v>
          </cell>
          <cell r="AK27">
            <v>64</v>
          </cell>
        </row>
        <row r="28">
          <cell r="A28" t="str">
            <v>CPS-026-N-2017</v>
          </cell>
          <cell r="B28" t="str">
            <v>2 NACIONAL</v>
          </cell>
          <cell r="C28">
            <v>26</v>
          </cell>
          <cell r="D28" t="str">
            <v>CLARA ROCIO BURGOS VALENCIA</v>
          </cell>
          <cell r="E28">
            <v>4987800</v>
          </cell>
          <cell r="F28">
            <v>49878000</v>
          </cell>
          <cell r="G28" t="str">
            <v>2017420501000026E</v>
          </cell>
          <cell r="H28">
            <v>22901091</v>
          </cell>
          <cell r="I28">
            <v>1995120</v>
          </cell>
          <cell r="J28">
            <v>42759</v>
          </cell>
          <cell r="K28">
            <v>4987800</v>
          </cell>
          <cell r="L28">
            <v>42788</v>
          </cell>
          <cell r="M28">
            <v>42789</v>
          </cell>
          <cell r="N28">
            <v>42817</v>
          </cell>
          <cell r="O28">
            <v>4987800</v>
          </cell>
          <cell r="P28">
            <v>42845</v>
          </cell>
          <cell r="Q28">
            <v>4987800</v>
          </cell>
          <cell r="R28">
            <v>42877</v>
          </cell>
          <cell r="S28">
            <v>4987800</v>
          </cell>
          <cell r="T28">
            <v>42906</v>
          </cell>
          <cell r="U28">
            <v>4987800</v>
          </cell>
          <cell r="V28">
            <v>42941</v>
          </cell>
          <cell r="AK28">
            <v>54.085787321063393</v>
          </cell>
        </row>
        <row r="29">
          <cell r="A29" t="str">
            <v>CPS-027-N-2017</v>
          </cell>
          <cell r="B29" t="str">
            <v>2 NACIONAL</v>
          </cell>
          <cell r="C29">
            <v>27</v>
          </cell>
          <cell r="D29" t="str">
            <v>HOOVER EDISON RAMOS CUELLAR</v>
          </cell>
          <cell r="E29">
            <v>4987800</v>
          </cell>
          <cell r="F29">
            <v>49878000</v>
          </cell>
          <cell r="G29" t="str">
            <v>2017420501000027E</v>
          </cell>
          <cell r="H29">
            <v>17956080</v>
          </cell>
          <cell r="I29">
            <v>1995120</v>
          </cell>
          <cell r="J29">
            <v>42759</v>
          </cell>
          <cell r="K29">
            <v>4987800</v>
          </cell>
          <cell r="L29">
            <v>42789</v>
          </cell>
          <cell r="M29">
            <v>4987800</v>
          </cell>
          <cell r="N29">
            <v>42821</v>
          </cell>
          <cell r="O29">
            <v>4987800</v>
          </cell>
          <cell r="P29">
            <v>42846</v>
          </cell>
          <cell r="Q29">
            <v>4987800</v>
          </cell>
          <cell r="R29">
            <v>42877</v>
          </cell>
          <cell r="S29">
            <v>4987800</v>
          </cell>
          <cell r="T29">
            <v>42908</v>
          </cell>
          <cell r="U29">
            <v>4987800</v>
          </cell>
          <cell r="V29">
            <v>42937</v>
          </cell>
          <cell r="AK29">
            <v>64</v>
          </cell>
        </row>
        <row r="30">
          <cell r="A30" t="str">
            <v>CPS-028-N-2017</v>
          </cell>
          <cell r="B30" t="str">
            <v>2 NACIONAL</v>
          </cell>
          <cell r="C30">
            <v>28</v>
          </cell>
          <cell r="D30" t="str">
            <v>ADRIANA FERNANDA CHAPARRO ACERO</v>
          </cell>
          <cell r="E30">
            <v>4457400</v>
          </cell>
          <cell r="F30">
            <v>44574000</v>
          </cell>
          <cell r="G30" t="str">
            <v>2017420501000028E</v>
          </cell>
          <cell r="H30">
            <v>16195220</v>
          </cell>
          <cell r="I30">
            <v>1634380</v>
          </cell>
          <cell r="J30">
            <v>42759</v>
          </cell>
          <cell r="K30">
            <v>4457400</v>
          </cell>
          <cell r="L30">
            <v>42786</v>
          </cell>
          <cell r="M30">
            <v>4457400</v>
          </cell>
          <cell r="N30">
            <v>42818</v>
          </cell>
          <cell r="O30">
            <v>4457400</v>
          </cell>
          <cell r="P30">
            <v>42845</v>
          </cell>
          <cell r="Q30">
            <v>4457400</v>
          </cell>
          <cell r="R30">
            <v>42877</v>
          </cell>
          <cell r="S30">
            <v>4457400</v>
          </cell>
          <cell r="T30">
            <v>42907</v>
          </cell>
          <cell r="U30">
            <v>4457400</v>
          </cell>
          <cell r="V30">
            <v>42937</v>
          </cell>
          <cell r="AK30">
            <v>63.666666666666671</v>
          </cell>
        </row>
        <row r="31">
          <cell r="A31" t="str">
            <v>CPS-029-N-2017</v>
          </cell>
          <cell r="B31" t="str">
            <v>2 NACIONAL</v>
          </cell>
          <cell r="C31">
            <v>29</v>
          </cell>
          <cell r="D31" t="str">
            <v>NESTOR FABIO MARTINEZ PAEZ</v>
          </cell>
          <cell r="E31">
            <v>3559800</v>
          </cell>
          <cell r="F31">
            <v>35598000</v>
          </cell>
          <cell r="G31" t="str">
            <v>2017420501000029E</v>
          </cell>
          <cell r="H31">
            <v>12933940</v>
          </cell>
          <cell r="I31">
            <v>1305260</v>
          </cell>
          <cell r="J31">
            <v>42759</v>
          </cell>
          <cell r="K31">
            <v>3559800</v>
          </cell>
          <cell r="L31">
            <v>42786</v>
          </cell>
          <cell r="M31">
            <v>3559800</v>
          </cell>
          <cell r="N31">
            <v>42818</v>
          </cell>
          <cell r="O31">
            <v>3559800</v>
          </cell>
          <cell r="P31">
            <v>42845</v>
          </cell>
          <cell r="Q31">
            <v>3559800</v>
          </cell>
          <cell r="R31">
            <v>42877</v>
          </cell>
          <cell r="S31">
            <v>3559800</v>
          </cell>
          <cell r="T31">
            <v>42907</v>
          </cell>
          <cell r="U31">
            <v>3559800</v>
          </cell>
          <cell r="V31">
            <v>42937</v>
          </cell>
          <cell r="AK31">
            <v>63.666666666666671</v>
          </cell>
        </row>
        <row r="32">
          <cell r="A32" t="str">
            <v>CPS-030-N-2017</v>
          </cell>
          <cell r="B32" t="str">
            <v>2 NACIONAL</v>
          </cell>
          <cell r="C32">
            <v>30</v>
          </cell>
          <cell r="D32" t="str">
            <v>NURY JEANETH GUIOTT RIAÑO</v>
          </cell>
          <cell r="E32">
            <v>2019600</v>
          </cell>
          <cell r="F32">
            <v>20196000</v>
          </cell>
          <cell r="G32" t="str">
            <v>2017420501000030E</v>
          </cell>
          <cell r="H32">
            <v>7337880</v>
          </cell>
          <cell r="I32">
            <v>740520</v>
          </cell>
          <cell r="J32">
            <v>42759</v>
          </cell>
          <cell r="K32">
            <v>2019600</v>
          </cell>
          <cell r="L32">
            <v>42787</v>
          </cell>
          <cell r="M32">
            <v>2019600</v>
          </cell>
          <cell r="N32">
            <v>42818</v>
          </cell>
          <cell r="O32">
            <v>2019600</v>
          </cell>
          <cell r="P32">
            <v>42845</v>
          </cell>
          <cell r="Q32">
            <v>2019600</v>
          </cell>
          <cell r="R32">
            <v>42877</v>
          </cell>
          <cell r="S32">
            <v>2019600</v>
          </cell>
          <cell r="T32">
            <v>42907</v>
          </cell>
          <cell r="U32">
            <v>2019600</v>
          </cell>
          <cell r="V32">
            <v>42937</v>
          </cell>
          <cell r="AK32">
            <v>63.666666666666671</v>
          </cell>
        </row>
        <row r="33">
          <cell r="A33" t="str">
            <v>CPS-031-N-2017</v>
          </cell>
          <cell r="B33" t="str">
            <v>2 NACIONAL</v>
          </cell>
          <cell r="C33">
            <v>31</v>
          </cell>
          <cell r="D33" t="str">
            <v>JAIRO ORLANDO RUALES RUALES</v>
          </cell>
          <cell r="E33">
            <v>3559800</v>
          </cell>
          <cell r="F33">
            <v>35598000</v>
          </cell>
          <cell r="G33" t="str">
            <v>2017420501000031E</v>
          </cell>
          <cell r="H33">
            <v>12933940</v>
          </cell>
          <cell r="I33">
            <v>1305260</v>
          </cell>
          <cell r="J33">
            <v>42761</v>
          </cell>
          <cell r="K33">
            <v>3559800</v>
          </cell>
          <cell r="L33">
            <v>42788</v>
          </cell>
          <cell r="M33">
            <v>3559800</v>
          </cell>
          <cell r="N33">
            <v>42818</v>
          </cell>
          <cell r="O33">
            <v>3559800</v>
          </cell>
          <cell r="P33">
            <v>42845</v>
          </cell>
          <cell r="Q33">
            <v>3559800</v>
          </cell>
          <cell r="R33">
            <v>42877</v>
          </cell>
          <cell r="S33">
            <v>3559800</v>
          </cell>
          <cell r="T33">
            <v>42906</v>
          </cell>
          <cell r="U33">
            <v>3559800</v>
          </cell>
          <cell r="V33">
            <v>42937</v>
          </cell>
          <cell r="AK33">
            <v>63.666666666666671</v>
          </cell>
        </row>
        <row r="34">
          <cell r="A34" t="str">
            <v>CPS-032-N-2017</v>
          </cell>
          <cell r="B34" t="str">
            <v>2 NACIONAL</v>
          </cell>
          <cell r="C34">
            <v>32</v>
          </cell>
          <cell r="D34" t="str">
            <v>NATALIA ALVARINO CAIPA</v>
          </cell>
          <cell r="E34">
            <v>3559800</v>
          </cell>
          <cell r="F34">
            <v>35598000</v>
          </cell>
          <cell r="G34" t="str">
            <v>2017420501000032E</v>
          </cell>
          <cell r="H34">
            <v>12933940</v>
          </cell>
          <cell r="I34">
            <v>1305260</v>
          </cell>
          <cell r="J34">
            <v>42759</v>
          </cell>
          <cell r="K34">
            <v>3559800</v>
          </cell>
          <cell r="L34">
            <v>42786</v>
          </cell>
          <cell r="M34">
            <v>3559800</v>
          </cell>
          <cell r="N34">
            <v>42818</v>
          </cell>
          <cell r="O34">
            <v>3559800</v>
          </cell>
          <cell r="P34">
            <v>42845</v>
          </cell>
          <cell r="Q34">
            <v>3559800</v>
          </cell>
          <cell r="R34">
            <v>42877</v>
          </cell>
          <cell r="S34">
            <v>3559800</v>
          </cell>
          <cell r="T34">
            <v>42907</v>
          </cell>
          <cell r="U34">
            <v>3559800</v>
          </cell>
          <cell r="V34">
            <v>42937</v>
          </cell>
          <cell r="AK34">
            <v>63.666666666666671</v>
          </cell>
        </row>
        <row r="35">
          <cell r="A35" t="str">
            <v>CPS-033-N-2017</v>
          </cell>
          <cell r="B35" t="str">
            <v>2 NACIONAL</v>
          </cell>
          <cell r="C35">
            <v>33</v>
          </cell>
          <cell r="D35" t="str">
            <v>NANCY ADRIANA GONZALEZ LEON</v>
          </cell>
          <cell r="E35">
            <v>2917200</v>
          </cell>
          <cell r="F35">
            <v>29172000</v>
          </cell>
          <cell r="G35" t="str">
            <v>2017420501000033E</v>
          </cell>
          <cell r="H35">
            <v>10599160</v>
          </cell>
          <cell r="I35">
            <v>1069640</v>
          </cell>
          <cell r="J35">
            <v>42759</v>
          </cell>
          <cell r="K35">
            <v>2917200</v>
          </cell>
          <cell r="L35">
            <v>42786</v>
          </cell>
          <cell r="M35">
            <v>2917200</v>
          </cell>
          <cell r="N35">
            <v>42818</v>
          </cell>
          <cell r="O35">
            <v>2917200</v>
          </cell>
          <cell r="P35">
            <v>42845</v>
          </cell>
          <cell r="Q35">
            <v>2917200</v>
          </cell>
          <cell r="R35">
            <v>42877</v>
          </cell>
          <cell r="S35">
            <v>2917200</v>
          </cell>
          <cell r="T35">
            <v>42907</v>
          </cell>
          <cell r="U35">
            <v>2917200</v>
          </cell>
          <cell r="V35">
            <v>42937</v>
          </cell>
          <cell r="AK35">
            <v>63.666666666666671</v>
          </cell>
        </row>
        <row r="36">
          <cell r="A36" t="str">
            <v>CPS-034-N-2017</v>
          </cell>
          <cell r="B36" t="str">
            <v>2 NACIONAL</v>
          </cell>
          <cell r="C36">
            <v>34</v>
          </cell>
          <cell r="D36" t="str">
            <v>OLGA LUCIA RODRIGUEZ CARDENAS</v>
          </cell>
          <cell r="E36">
            <v>5946600</v>
          </cell>
          <cell r="F36">
            <v>59466000</v>
          </cell>
          <cell r="G36" t="str">
            <v>2017420501000034E</v>
          </cell>
          <cell r="H36">
            <v>21605920</v>
          </cell>
          <cell r="I36">
            <v>2180420</v>
          </cell>
          <cell r="J36">
            <v>42759</v>
          </cell>
          <cell r="K36">
            <v>5946600</v>
          </cell>
          <cell r="L36">
            <v>42789</v>
          </cell>
          <cell r="M36">
            <v>5946600</v>
          </cell>
          <cell r="N36">
            <v>42821</v>
          </cell>
          <cell r="O36">
            <v>5946600</v>
          </cell>
          <cell r="P36">
            <v>42846</v>
          </cell>
          <cell r="Q36">
            <v>5946660</v>
          </cell>
          <cell r="R36">
            <v>42887</v>
          </cell>
          <cell r="S36">
            <v>5946600</v>
          </cell>
          <cell r="T36">
            <v>42906</v>
          </cell>
          <cell r="U36">
            <v>5946600</v>
          </cell>
          <cell r="V36">
            <v>42937</v>
          </cell>
          <cell r="AK36">
            <v>63.666767564658798</v>
          </cell>
        </row>
        <row r="37">
          <cell r="A37" t="str">
            <v>CPS-035-N-2017</v>
          </cell>
          <cell r="B37" t="str">
            <v>2 NACIONAL</v>
          </cell>
          <cell r="C37">
            <v>35</v>
          </cell>
          <cell r="D37" t="str">
            <v>ANGELA SOFIA RINCON SOLER</v>
          </cell>
          <cell r="E37">
            <v>4987800</v>
          </cell>
          <cell r="F37">
            <v>49878000</v>
          </cell>
          <cell r="G37" t="str">
            <v>2017420501000035E</v>
          </cell>
          <cell r="H37">
            <v>18122340</v>
          </cell>
          <cell r="I37">
            <v>1828860</v>
          </cell>
          <cell r="J37">
            <v>42762</v>
          </cell>
          <cell r="K37">
            <v>4987800</v>
          </cell>
          <cell r="L37">
            <v>42789</v>
          </cell>
          <cell r="M37">
            <v>4987800</v>
          </cell>
          <cell r="N37">
            <v>42821</v>
          </cell>
          <cell r="O37">
            <v>4987800</v>
          </cell>
          <cell r="P37">
            <v>42849</v>
          </cell>
          <cell r="Q37">
            <v>4987800</v>
          </cell>
          <cell r="R37">
            <v>42877</v>
          </cell>
          <cell r="S37">
            <v>4987800</v>
          </cell>
          <cell r="T37">
            <v>42906</v>
          </cell>
          <cell r="U37">
            <v>4987800</v>
          </cell>
          <cell r="V37">
            <v>42937</v>
          </cell>
          <cell r="AK37">
            <v>63.666666666666671</v>
          </cell>
        </row>
        <row r="38">
          <cell r="A38" t="str">
            <v>CPS-036-N-2017</v>
          </cell>
          <cell r="B38" t="str">
            <v>2 NACIONAL</v>
          </cell>
          <cell r="C38">
            <v>36</v>
          </cell>
          <cell r="D38" t="str">
            <v>SHIARA VANESSA VELASQUEZ MENDEZ</v>
          </cell>
          <cell r="E38">
            <v>4457400</v>
          </cell>
          <cell r="F38">
            <v>44574000</v>
          </cell>
          <cell r="G38" t="str">
            <v>2017420501000036E</v>
          </cell>
          <cell r="H38">
            <v>16195220</v>
          </cell>
          <cell r="I38">
            <v>1634380</v>
          </cell>
          <cell r="J38">
            <v>42761</v>
          </cell>
          <cell r="K38">
            <v>4457400</v>
          </cell>
          <cell r="L38">
            <v>42788</v>
          </cell>
          <cell r="M38">
            <v>4457400</v>
          </cell>
          <cell r="N38">
            <v>42818</v>
          </cell>
          <cell r="O38">
            <v>4457400</v>
          </cell>
          <cell r="P38">
            <v>42845</v>
          </cell>
          <cell r="Q38">
            <v>4457400</v>
          </cell>
          <cell r="R38">
            <v>42878</v>
          </cell>
          <cell r="S38">
            <v>4457400</v>
          </cell>
          <cell r="T38">
            <v>42907</v>
          </cell>
          <cell r="U38">
            <v>4457400</v>
          </cell>
          <cell r="V38">
            <v>42937</v>
          </cell>
          <cell r="AK38">
            <v>63.666666666666671</v>
          </cell>
        </row>
        <row r="39">
          <cell r="A39" t="str">
            <v>CPS-037-N-2017</v>
          </cell>
          <cell r="B39" t="str">
            <v>2 NACIONAL</v>
          </cell>
          <cell r="C39">
            <v>37</v>
          </cell>
          <cell r="D39" t="str">
            <v>LEIDY YOHANA GIRALDO ARANGO</v>
          </cell>
          <cell r="E39">
            <v>2019600</v>
          </cell>
          <cell r="F39">
            <v>20196000</v>
          </cell>
          <cell r="G39" t="str">
            <v>2017420501000037E</v>
          </cell>
          <cell r="H39">
            <v>7539840</v>
          </cell>
          <cell r="I39">
            <v>538560</v>
          </cell>
          <cell r="J39">
            <v>42789</v>
          </cell>
          <cell r="K39">
            <v>2019600</v>
          </cell>
          <cell r="L39">
            <v>42789</v>
          </cell>
          <cell r="M39">
            <v>2019600</v>
          </cell>
          <cell r="N39">
            <v>42818</v>
          </cell>
          <cell r="O39">
            <v>2019600</v>
          </cell>
          <cell r="P39">
            <v>42846</v>
          </cell>
          <cell r="Q39">
            <v>2019600</v>
          </cell>
          <cell r="R39">
            <v>42878</v>
          </cell>
          <cell r="S39">
            <v>2019600</v>
          </cell>
          <cell r="T39">
            <v>42908</v>
          </cell>
          <cell r="U39">
            <v>2019600</v>
          </cell>
          <cell r="V39">
            <v>42937</v>
          </cell>
          <cell r="AK39">
            <v>62.666666666666671</v>
          </cell>
        </row>
        <row r="40">
          <cell r="A40" t="str">
            <v>CPS-038-N-2017</v>
          </cell>
          <cell r="B40" t="str">
            <v>2 NACIONAL</v>
          </cell>
          <cell r="C40">
            <v>38</v>
          </cell>
          <cell r="D40" t="str">
            <v>LIBIA ANDREA BUITRAGO MARTINEZ</v>
          </cell>
          <cell r="E40">
            <v>2437800</v>
          </cell>
          <cell r="F40">
            <v>24378000</v>
          </cell>
          <cell r="G40" t="str">
            <v>2017420501000038E</v>
          </cell>
          <cell r="H40">
            <v>9101120</v>
          </cell>
          <cell r="I40">
            <v>650080</v>
          </cell>
          <cell r="J40">
            <v>42776</v>
          </cell>
          <cell r="K40">
            <v>2437800</v>
          </cell>
          <cell r="L40">
            <v>42786</v>
          </cell>
          <cell r="M40">
            <v>2437800</v>
          </cell>
          <cell r="N40">
            <v>42821</v>
          </cell>
          <cell r="O40">
            <v>2437800</v>
          </cell>
          <cell r="P40">
            <v>42845</v>
          </cell>
          <cell r="Q40">
            <v>2437800</v>
          </cell>
          <cell r="R40">
            <v>42878</v>
          </cell>
          <cell r="S40">
            <v>2437800</v>
          </cell>
          <cell r="T40">
            <v>42907</v>
          </cell>
          <cell r="U40">
            <v>2437800</v>
          </cell>
          <cell r="V40">
            <v>42940</v>
          </cell>
          <cell r="AK40">
            <v>62.666666666666671</v>
          </cell>
        </row>
        <row r="41">
          <cell r="A41" t="str">
            <v>CPS-039-N-2017</v>
          </cell>
          <cell r="B41" t="str">
            <v>2 NACIONAL</v>
          </cell>
          <cell r="C41">
            <v>39</v>
          </cell>
          <cell r="D41" t="str">
            <v>DORA HELENA ESTRADA GARZON</v>
          </cell>
          <cell r="E41">
            <v>4457400</v>
          </cell>
          <cell r="F41">
            <v>44574000</v>
          </cell>
          <cell r="G41" t="str">
            <v>2017420501000039E</v>
          </cell>
          <cell r="H41">
            <v>16640960</v>
          </cell>
          <cell r="I41">
            <v>1188640</v>
          </cell>
          <cell r="J41">
            <v>42760</v>
          </cell>
          <cell r="K41">
            <v>4457400</v>
          </cell>
          <cell r="L41">
            <v>42788</v>
          </cell>
          <cell r="M41">
            <v>4457400</v>
          </cell>
          <cell r="N41">
            <v>42818</v>
          </cell>
          <cell r="O41">
            <v>4457400</v>
          </cell>
          <cell r="P41">
            <v>42845</v>
          </cell>
          <cell r="Q41">
            <v>4457400</v>
          </cell>
          <cell r="R41">
            <v>42874</v>
          </cell>
          <cell r="S41">
            <v>4457400</v>
          </cell>
          <cell r="T41">
            <v>42906</v>
          </cell>
          <cell r="U41">
            <v>4457400</v>
          </cell>
          <cell r="V41">
            <v>42937</v>
          </cell>
          <cell r="AK41">
            <v>62.666666666666671</v>
          </cell>
        </row>
        <row r="42">
          <cell r="A42" t="str">
            <v>CPS-040-N-2017</v>
          </cell>
          <cell r="B42" t="str">
            <v>2 NACIONAL</v>
          </cell>
          <cell r="C42">
            <v>40</v>
          </cell>
          <cell r="D42" t="str">
            <v>MIGUEL ANGEL LIZARAZO FUENTES</v>
          </cell>
          <cell r="E42">
            <v>4987800</v>
          </cell>
          <cell r="F42">
            <v>49878000</v>
          </cell>
          <cell r="G42" t="str">
            <v>2017420501000040E</v>
          </cell>
          <cell r="H42">
            <v>18621120</v>
          </cell>
          <cell r="I42">
            <v>1330080</v>
          </cell>
          <cell r="J42">
            <v>42786</v>
          </cell>
          <cell r="K42">
            <v>4987800</v>
          </cell>
          <cell r="L42">
            <v>42795</v>
          </cell>
          <cell r="M42">
            <v>4987800</v>
          </cell>
          <cell r="N42">
            <v>42821</v>
          </cell>
          <cell r="O42">
            <v>4987800</v>
          </cell>
          <cell r="P42">
            <v>42845</v>
          </cell>
          <cell r="Q42">
            <v>4987800</v>
          </cell>
          <cell r="R42">
            <v>42878</v>
          </cell>
          <cell r="S42">
            <v>4987800</v>
          </cell>
          <cell r="T42">
            <v>42907</v>
          </cell>
          <cell r="U42">
            <v>4987800</v>
          </cell>
          <cell r="V42">
            <v>42937</v>
          </cell>
          <cell r="AK42">
            <v>62.666666666666671</v>
          </cell>
        </row>
        <row r="43">
          <cell r="A43" t="str">
            <v>CPS-041-N-2017</v>
          </cell>
          <cell r="B43" t="str">
            <v>2 NACIONAL</v>
          </cell>
          <cell r="C43">
            <v>41</v>
          </cell>
          <cell r="D43" t="str">
            <v xml:space="preserve">ANDRES FELIPE VELASCO RIVERA </v>
          </cell>
          <cell r="E43">
            <v>5518200</v>
          </cell>
          <cell r="F43">
            <v>55182000</v>
          </cell>
          <cell r="G43" t="str">
            <v>2017420501000041E</v>
          </cell>
          <cell r="H43">
            <v>20601280</v>
          </cell>
          <cell r="I43">
            <v>1471520</v>
          </cell>
          <cell r="J43">
            <v>42766</v>
          </cell>
          <cell r="K43">
            <v>5518200</v>
          </cell>
          <cell r="L43">
            <v>42789</v>
          </cell>
          <cell r="M43">
            <v>5518200</v>
          </cell>
          <cell r="N43">
            <v>42825</v>
          </cell>
          <cell r="O43">
            <v>5518200</v>
          </cell>
          <cell r="P43">
            <v>42893</v>
          </cell>
          <cell r="Q43">
            <v>5518200</v>
          </cell>
          <cell r="R43">
            <v>42893</v>
          </cell>
          <cell r="S43">
            <v>5518200</v>
          </cell>
          <cell r="T43">
            <v>42907</v>
          </cell>
          <cell r="U43">
            <v>5518200</v>
          </cell>
          <cell r="V43">
            <v>42937</v>
          </cell>
          <cell r="AK43">
            <v>62.666666666666671</v>
          </cell>
        </row>
        <row r="44">
          <cell r="A44" t="str">
            <v>CPS-042-N-2017</v>
          </cell>
          <cell r="B44" t="str">
            <v>2 NACIONAL</v>
          </cell>
          <cell r="C44">
            <v>42</v>
          </cell>
          <cell r="D44" t="str">
            <v>JUAN CARLOS CUERVO LEON</v>
          </cell>
          <cell r="E44">
            <v>4987800</v>
          </cell>
          <cell r="F44">
            <v>49878000</v>
          </cell>
          <cell r="G44" t="str">
            <v>2017420501000042E</v>
          </cell>
          <cell r="H44">
            <v>18621120</v>
          </cell>
          <cell r="I44">
            <v>1330080</v>
          </cell>
          <cell r="J44">
            <v>42762</v>
          </cell>
          <cell r="K44">
            <v>4987800</v>
          </cell>
          <cell r="L44">
            <v>42788</v>
          </cell>
          <cell r="M44">
            <v>4987800</v>
          </cell>
          <cell r="N44">
            <v>42821</v>
          </cell>
          <cell r="O44">
            <v>4987800</v>
          </cell>
          <cell r="P44">
            <v>42846</v>
          </cell>
          <cell r="Q44">
            <v>4987800</v>
          </cell>
          <cell r="R44">
            <v>42877</v>
          </cell>
          <cell r="S44">
            <v>4987800</v>
          </cell>
          <cell r="T44">
            <v>42908</v>
          </cell>
          <cell r="U44">
            <v>4987800</v>
          </cell>
          <cell r="V44">
            <v>42937</v>
          </cell>
          <cell r="AK44">
            <v>62.666666666666671</v>
          </cell>
        </row>
        <row r="45">
          <cell r="A45" t="str">
            <v>CPS-043-N-2017</v>
          </cell>
          <cell r="B45" t="str">
            <v>2 NACIONAL</v>
          </cell>
          <cell r="C45">
            <v>43</v>
          </cell>
          <cell r="D45" t="str">
            <v>CLAUDIA MARCELA MORA CASTRO</v>
          </cell>
          <cell r="E45">
            <v>2473800</v>
          </cell>
          <cell r="F45">
            <v>24738000</v>
          </cell>
          <cell r="G45" t="str">
            <v>2017420501000043E</v>
          </cell>
          <cell r="H45">
            <v>9461120</v>
          </cell>
          <cell r="I45">
            <v>650080</v>
          </cell>
          <cell r="J45">
            <v>42761</v>
          </cell>
          <cell r="K45">
            <v>2437800</v>
          </cell>
          <cell r="L45">
            <v>42788</v>
          </cell>
          <cell r="M45">
            <v>2437800</v>
          </cell>
          <cell r="N45">
            <v>42818</v>
          </cell>
          <cell r="O45">
            <v>2437800</v>
          </cell>
          <cell r="P45">
            <v>42845</v>
          </cell>
          <cell r="Q45">
            <v>2437800</v>
          </cell>
          <cell r="R45">
            <v>42877</v>
          </cell>
          <cell r="S45">
            <v>2437800</v>
          </cell>
          <cell r="T45">
            <v>42909</v>
          </cell>
          <cell r="U45">
            <v>2437800</v>
          </cell>
          <cell r="V45">
            <v>42937</v>
          </cell>
          <cell r="AK45">
            <v>61.754709354030233</v>
          </cell>
        </row>
        <row r="46">
          <cell r="A46" t="str">
            <v>CPS-044-N-2017</v>
          </cell>
          <cell r="B46" t="str">
            <v>2 NACIONAL</v>
          </cell>
          <cell r="C46">
            <v>44</v>
          </cell>
          <cell r="D46" t="str">
            <v>LILIANA ESPERANZA MURILLO MURILLO</v>
          </cell>
          <cell r="E46">
            <v>3559800</v>
          </cell>
          <cell r="F46">
            <v>35598000</v>
          </cell>
          <cell r="G46" t="str">
            <v>2017420501000044E</v>
          </cell>
          <cell r="H46">
            <v>13408580</v>
          </cell>
          <cell r="I46">
            <v>830620</v>
          </cell>
          <cell r="J46">
            <v>42788</v>
          </cell>
          <cell r="K46">
            <v>3559800</v>
          </cell>
          <cell r="L46">
            <v>42788</v>
          </cell>
          <cell r="M46">
            <v>3559800</v>
          </cell>
          <cell r="N46">
            <v>42818</v>
          </cell>
          <cell r="O46">
            <v>3559800</v>
          </cell>
          <cell r="P46">
            <v>42845</v>
          </cell>
          <cell r="Q46">
            <v>3559800</v>
          </cell>
          <cell r="R46">
            <v>42878</v>
          </cell>
          <cell r="S46">
            <v>3559800</v>
          </cell>
          <cell r="T46">
            <v>42906</v>
          </cell>
          <cell r="U46">
            <v>3559800</v>
          </cell>
          <cell r="V46">
            <v>42937</v>
          </cell>
          <cell r="AK46">
            <v>62.333333333333329</v>
          </cell>
        </row>
        <row r="47">
          <cell r="A47" t="str">
            <v>CPS-045-N-2017</v>
          </cell>
          <cell r="B47" t="str">
            <v>2 NACIONAL</v>
          </cell>
          <cell r="C47">
            <v>45</v>
          </cell>
          <cell r="D47" t="str">
            <v>DAVID SANTIAGO TORRES MARTINEZ</v>
          </cell>
          <cell r="E47">
            <v>2917200</v>
          </cell>
          <cell r="F47">
            <v>29172000</v>
          </cell>
          <cell r="G47" t="str">
            <v>2017420501000045E</v>
          </cell>
          <cell r="H47">
            <v>10988120</v>
          </cell>
          <cell r="I47">
            <v>680680</v>
          </cell>
          <cell r="J47">
            <v>42760</v>
          </cell>
          <cell r="K47">
            <v>2917200</v>
          </cell>
          <cell r="L47">
            <v>42789</v>
          </cell>
          <cell r="M47">
            <v>2917200</v>
          </cell>
          <cell r="N47">
            <v>42817</v>
          </cell>
          <cell r="O47">
            <v>2917200</v>
          </cell>
          <cell r="P47">
            <v>42845</v>
          </cell>
          <cell r="Q47">
            <v>2917200</v>
          </cell>
          <cell r="R47">
            <v>42878</v>
          </cell>
          <cell r="S47">
            <v>2917200</v>
          </cell>
          <cell r="T47">
            <v>42906</v>
          </cell>
          <cell r="U47">
            <v>2917200</v>
          </cell>
          <cell r="V47">
            <v>42937</v>
          </cell>
          <cell r="AK47">
            <v>62.333333333333329</v>
          </cell>
        </row>
        <row r="48">
          <cell r="A48" t="str">
            <v>CPS-046-N-2017</v>
          </cell>
          <cell r="B48" t="str">
            <v>2 NACIONAL</v>
          </cell>
          <cell r="C48">
            <v>46</v>
          </cell>
          <cell r="D48" t="str">
            <v>GIOVANNY ALEJANDRO PULIDO ARCILA</v>
          </cell>
          <cell r="E48">
            <v>5834400</v>
          </cell>
          <cell r="F48">
            <v>58344000</v>
          </cell>
          <cell r="G48" t="str">
            <v>2017420501000046E</v>
          </cell>
          <cell r="H48">
            <v>21976240</v>
          </cell>
          <cell r="I48">
            <v>1361360</v>
          </cell>
          <cell r="J48">
            <v>42761</v>
          </cell>
          <cell r="K48">
            <v>5834400</v>
          </cell>
          <cell r="L48">
            <v>42789</v>
          </cell>
          <cell r="M48">
            <v>5834400</v>
          </cell>
          <cell r="N48">
            <v>42818</v>
          </cell>
          <cell r="O48">
            <v>5834400</v>
          </cell>
          <cell r="P48">
            <v>42846</v>
          </cell>
          <cell r="Q48">
            <v>5834400</v>
          </cell>
          <cell r="R48">
            <v>42878</v>
          </cell>
          <cell r="S48">
            <v>5834400</v>
          </cell>
          <cell r="T48">
            <v>42909</v>
          </cell>
          <cell r="U48">
            <v>5834400</v>
          </cell>
          <cell r="V48">
            <v>42935</v>
          </cell>
          <cell r="AK48">
            <v>62.333333333333329</v>
          </cell>
        </row>
        <row r="49">
          <cell r="A49" t="str">
            <v>CPS-047-N-2017</v>
          </cell>
          <cell r="B49" t="str">
            <v>2 NACIONAL</v>
          </cell>
          <cell r="C49">
            <v>47</v>
          </cell>
          <cell r="D49" t="str">
            <v>FANNY SUAREZ VELASQUEZ</v>
          </cell>
          <cell r="E49">
            <v>6630000</v>
          </cell>
          <cell r="F49">
            <v>66300000</v>
          </cell>
          <cell r="G49" t="str">
            <v>2017420501000047E</v>
          </cell>
          <cell r="H49">
            <v>24973000</v>
          </cell>
          <cell r="I49">
            <v>1547000</v>
          </cell>
          <cell r="J49">
            <v>42761</v>
          </cell>
          <cell r="K49">
            <v>6630000</v>
          </cell>
          <cell r="L49">
            <v>42789</v>
          </cell>
          <cell r="M49">
            <v>6630000</v>
          </cell>
          <cell r="N49">
            <v>42821</v>
          </cell>
          <cell r="O49">
            <v>6630000</v>
          </cell>
          <cell r="P49">
            <v>42849</v>
          </cell>
          <cell r="Q49">
            <v>6630000</v>
          </cell>
          <cell r="R49">
            <v>42878</v>
          </cell>
          <cell r="S49">
            <v>6630000</v>
          </cell>
          <cell r="T49">
            <v>42908</v>
          </cell>
          <cell r="U49">
            <v>6630000</v>
          </cell>
          <cell r="V49">
            <v>42937</v>
          </cell>
          <cell r="AK49">
            <v>62.333333333333329</v>
          </cell>
        </row>
        <row r="50">
          <cell r="A50" t="str">
            <v>CPS-048-N-2017</v>
          </cell>
          <cell r="B50" t="str">
            <v>2 NACIONAL</v>
          </cell>
          <cell r="C50">
            <v>48</v>
          </cell>
          <cell r="D50" t="str">
            <v>MARIA ISABEL DIAZ OLAVE</v>
          </cell>
          <cell r="E50">
            <v>4987800</v>
          </cell>
          <cell r="F50">
            <v>49878000</v>
          </cell>
          <cell r="G50" t="str">
            <v>2017420501000048E</v>
          </cell>
          <cell r="H50">
            <v>18787380</v>
          </cell>
          <cell r="I50">
            <v>1163820</v>
          </cell>
          <cell r="J50">
            <v>42761</v>
          </cell>
          <cell r="K50">
            <v>4987800</v>
          </cell>
          <cell r="L50">
            <v>42788</v>
          </cell>
          <cell r="M50">
            <v>4987800</v>
          </cell>
          <cell r="N50">
            <v>42821</v>
          </cell>
          <cell r="O50">
            <v>4987800</v>
          </cell>
          <cell r="P50">
            <v>42846</v>
          </cell>
          <cell r="Q50">
            <v>4987800</v>
          </cell>
          <cell r="R50">
            <v>42874</v>
          </cell>
          <cell r="S50">
            <v>4987800</v>
          </cell>
          <cell r="T50">
            <v>42908</v>
          </cell>
          <cell r="U50">
            <v>4987800</v>
          </cell>
          <cell r="V50">
            <v>42935</v>
          </cell>
          <cell r="AK50">
            <v>62.333333333333329</v>
          </cell>
        </row>
        <row r="51">
          <cell r="A51" t="str">
            <v>CPS-049-N-2017</v>
          </cell>
          <cell r="B51" t="str">
            <v>2 NACIONAL</v>
          </cell>
          <cell r="C51">
            <v>49</v>
          </cell>
          <cell r="D51" t="str">
            <v>LEIDY AZUCENA MONROY LARGO</v>
          </cell>
          <cell r="E51">
            <v>3294600</v>
          </cell>
          <cell r="F51">
            <v>32946000</v>
          </cell>
          <cell r="G51" t="str">
            <v>2017420501000049E</v>
          </cell>
          <cell r="H51">
            <v>12409660</v>
          </cell>
          <cell r="I51">
            <v>768740</v>
          </cell>
          <cell r="J51">
            <v>42760</v>
          </cell>
          <cell r="K51">
            <v>3294600</v>
          </cell>
          <cell r="L51">
            <v>42788</v>
          </cell>
          <cell r="M51">
            <v>3294600</v>
          </cell>
          <cell r="N51" t="str">
            <v>DEVEULTA</v>
          </cell>
          <cell r="O51">
            <v>3294600</v>
          </cell>
          <cell r="P51">
            <v>42849</v>
          </cell>
          <cell r="Q51">
            <v>3294600</v>
          </cell>
          <cell r="R51">
            <v>42878</v>
          </cell>
          <cell r="S51">
            <v>3294600</v>
          </cell>
          <cell r="T51">
            <v>42906</v>
          </cell>
          <cell r="U51">
            <v>3294600</v>
          </cell>
          <cell r="V51">
            <v>42937</v>
          </cell>
          <cell r="AK51">
            <v>62.333333333333329</v>
          </cell>
        </row>
        <row r="52">
          <cell r="A52" t="str">
            <v>CPS-050-N-2017</v>
          </cell>
          <cell r="B52" t="str">
            <v>2 NACIONAL</v>
          </cell>
          <cell r="C52">
            <v>50</v>
          </cell>
          <cell r="D52" t="str">
            <v>JAZMIN ANGELICA RICO HERNANDEZ</v>
          </cell>
          <cell r="E52">
            <v>2019600</v>
          </cell>
          <cell r="F52">
            <v>20196000</v>
          </cell>
          <cell r="G52" t="str">
            <v>2017420501000050E</v>
          </cell>
          <cell r="H52">
            <v>7607160</v>
          </cell>
          <cell r="I52">
            <v>471240</v>
          </cell>
          <cell r="J52">
            <v>42789</v>
          </cell>
          <cell r="K52">
            <v>2019600</v>
          </cell>
          <cell r="L52">
            <v>42789</v>
          </cell>
          <cell r="M52">
            <v>2019600</v>
          </cell>
          <cell r="N52">
            <v>42818</v>
          </cell>
          <cell r="O52">
            <v>2019600</v>
          </cell>
          <cell r="P52">
            <v>42845</v>
          </cell>
          <cell r="Q52">
            <v>2019600</v>
          </cell>
          <cell r="R52">
            <v>42878</v>
          </cell>
          <cell r="S52">
            <v>2019600</v>
          </cell>
          <cell r="T52">
            <v>42908</v>
          </cell>
          <cell r="U52">
            <v>2019600</v>
          </cell>
          <cell r="V52">
            <v>42937</v>
          </cell>
          <cell r="AK52">
            <v>62.333333333333329</v>
          </cell>
        </row>
        <row r="53">
          <cell r="A53" t="str">
            <v>CPS-051-N-2017</v>
          </cell>
          <cell r="B53" t="str">
            <v>2 NACIONAL</v>
          </cell>
          <cell r="C53">
            <v>51</v>
          </cell>
          <cell r="D53" t="str">
            <v xml:space="preserve">NATALIA BELTRAN CLAVIJO </v>
          </cell>
          <cell r="E53">
            <v>3559800</v>
          </cell>
          <cell r="F53">
            <v>35598000</v>
          </cell>
          <cell r="G53" t="str">
            <v>2017420501000051E</v>
          </cell>
          <cell r="H53">
            <v>13408580</v>
          </cell>
          <cell r="I53">
            <v>830620</v>
          </cell>
          <cell r="J53">
            <v>42789</v>
          </cell>
          <cell r="K53">
            <v>3559800</v>
          </cell>
          <cell r="L53">
            <v>42789</v>
          </cell>
          <cell r="M53">
            <v>3559800</v>
          </cell>
          <cell r="N53">
            <v>42818</v>
          </cell>
          <cell r="O53">
            <v>3559800</v>
          </cell>
          <cell r="P53">
            <v>42845</v>
          </cell>
          <cell r="Q53">
            <v>3559800</v>
          </cell>
          <cell r="R53">
            <v>42878</v>
          </cell>
          <cell r="S53">
            <v>3559800</v>
          </cell>
          <cell r="T53">
            <v>42907</v>
          </cell>
          <cell r="U53">
            <v>3559800</v>
          </cell>
          <cell r="V53">
            <v>42940</v>
          </cell>
          <cell r="AK53">
            <v>62.333333333333329</v>
          </cell>
        </row>
        <row r="54">
          <cell r="A54" t="str">
            <v>CPS-052-N-2017</v>
          </cell>
          <cell r="B54" t="str">
            <v>2 NACIONAL</v>
          </cell>
          <cell r="C54">
            <v>52</v>
          </cell>
          <cell r="D54" t="str">
            <v>MARTHA PATRICIA LOPEZ PEREZ</v>
          </cell>
          <cell r="E54">
            <v>5518200</v>
          </cell>
          <cell r="F54">
            <v>55182000</v>
          </cell>
          <cell r="G54" t="str">
            <v>2017420501000052E</v>
          </cell>
          <cell r="H54">
            <v>20785220</v>
          </cell>
          <cell r="I54">
            <v>1287580</v>
          </cell>
          <cell r="J54">
            <v>42788</v>
          </cell>
          <cell r="K54">
            <v>5518200</v>
          </cell>
          <cell r="L54">
            <v>42788</v>
          </cell>
          <cell r="M54">
            <v>5518200</v>
          </cell>
          <cell r="N54">
            <v>42818</v>
          </cell>
          <cell r="O54">
            <v>5518200</v>
          </cell>
          <cell r="P54">
            <v>42846</v>
          </cell>
          <cell r="Q54">
            <v>5518200</v>
          </cell>
          <cell r="R54">
            <v>42879</v>
          </cell>
          <cell r="S54">
            <v>5518200</v>
          </cell>
          <cell r="T54">
            <v>42907</v>
          </cell>
          <cell r="U54">
            <v>5518200</v>
          </cell>
          <cell r="V54">
            <v>42937</v>
          </cell>
          <cell r="AK54">
            <v>62.333333333333329</v>
          </cell>
        </row>
        <row r="55">
          <cell r="A55" t="str">
            <v>CPS-053-N-2017</v>
          </cell>
          <cell r="B55" t="str">
            <v>2 NACIONAL</v>
          </cell>
          <cell r="C55">
            <v>53</v>
          </cell>
          <cell r="D55" t="str">
            <v>JEIMY NEREIDA CUADRADO GONZALEZ</v>
          </cell>
          <cell r="E55">
            <v>6630000</v>
          </cell>
          <cell r="F55">
            <v>26520000</v>
          </cell>
          <cell r="G55" t="str">
            <v>2017420501000053E</v>
          </cell>
          <cell r="H55">
            <v>0</v>
          </cell>
          <cell r="I55">
            <v>1547000</v>
          </cell>
          <cell r="J55">
            <v>42762</v>
          </cell>
          <cell r="K55">
            <v>6630000</v>
          </cell>
          <cell r="L55">
            <v>42787</v>
          </cell>
          <cell r="M55">
            <v>6630000</v>
          </cell>
          <cell r="N55">
            <v>42823</v>
          </cell>
          <cell r="O55">
            <v>6630000</v>
          </cell>
          <cell r="P55">
            <v>42849</v>
          </cell>
          <cell r="Q55">
            <v>5083000</v>
          </cell>
          <cell r="R55">
            <v>42878</v>
          </cell>
          <cell r="AK55">
            <v>100</v>
          </cell>
        </row>
        <row r="56">
          <cell r="A56" t="str">
            <v>CPS-054-N-2017</v>
          </cell>
          <cell r="B56" t="str">
            <v>2 NACIONAL</v>
          </cell>
          <cell r="C56">
            <v>54</v>
          </cell>
          <cell r="D56" t="str">
            <v>JINETH FERNANDA AGUILAR MARULANDA</v>
          </cell>
          <cell r="E56">
            <v>2019600</v>
          </cell>
          <cell r="F56">
            <v>20196000</v>
          </cell>
          <cell r="G56" t="str">
            <v>2017420501000054E</v>
          </cell>
          <cell r="H56">
            <v>7584480</v>
          </cell>
          <cell r="I56">
            <v>403920</v>
          </cell>
          <cell r="J56">
            <v>42788</v>
          </cell>
          <cell r="K56">
            <v>2019600</v>
          </cell>
          <cell r="L56">
            <v>42788</v>
          </cell>
          <cell r="M56">
            <v>2019600</v>
          </cell>
          <cell r="N56">
            <v>42818</v>
          </cell>
          <cell r="O56">
            <v>2019600</v>
          </cell>
          <cell r="P56">
            <v>42845</v>
          </cell>
          <cell r="Q56">
            <v>2019600</v>
          </cell>
          <cell r="R56">
            <v>42877</v>
          </cell>
          <cell r="S56">
            <v>2019600</v>
          </cell>
          <cell r="T56">
            <v>42907</v>
          </cell>
          <cell r="U56">
            <v>2109600</v>
          </cell>
          <cell r="V56">
            <v>42937</v>
          </cell>
          <cell r="AK56">
            <v>62.445632798573982</v>
          </cell>
        </row>
        <row r="57">
          <cell r="A57" t="str">
            <v>CPS-055-N-2017</v>
          </cell>
          <cell r="B57" t="str">
            <v>2 NACIONAL</v>
          </cell>
          <cell r="C57">
            <v>55</v>
          </cell>
          <cell r="D57" t="str">
            <v>BLANCA CECILIA GOMEZ LOZANO</v>
          </cell>
          <cell r="E57">
            <v>4987800</v>
          </cell>
          <cell r="F57">
            <v>49878000</v>
          </cell>
          <cell r="G57" t="str">
            <v>2017420501000055E</v>
          </cell>
          <cell r="H57">
            <v>18953640</v>
          </cell>
          <cell r="I57">
            <v>997560</v>
          </cell>
          <cell r="J57">
            <v>42766</v>
          </cell>
          <cell r="K57">
            <v>4987800</v>
          </cell>
          <cell r="L57">
            <v>42788</v>
          </cell>
          <cell r="M57">
            <v>4987800</v>
          </cell>
          <cell r="N57">
            <v>42821</v>
          </cell>
          <cell r="O57">
            <v>4987800</v>
          </cell>
          <cell r="P57">
            <v>42849</v>
          </cell>
          <cell r="Q57">
            <v>4987800</v>
          </cell>
          <cell r="R57">
            <v>42878</v>
          </cell>
          <cell r="S57">
            <v>4987800</v>
          </cell>
          <cell r="T57">
            <v>42906</v>
          </cell>
          <cell r="U57">
            <v>4987800</v>
          </cell>
          <cell r="V57">
            <v>42941</v>
          </cell>
          <cell r="AK57">
            <v>62</v>
          </cell>
        </row>
        <row r="58">
          <cell r="A58" t="str">
            <v>CPS-056-N-2017</v>
          </cell>
          <cell r="B58" t="str">
            <v>2 NACIONAL</v>
          </cell>
          <cell r="C58">
            <v>56</v>
          </cell>
          <cell r="D58" t="str">
            <v>MIGUEL ANGEL BEDOYA PANIAGUA</v>
          </cell>
          <cell r="E58">
            <v>3559800</v>
          </cell>
          <cell r="F58">
            <v>35598000</v>
          </cell>
          <cell r="G58" t="str">
            <v>2017420501000056E</v>
          </cell>
          <cell r="H58">
            <v>13527240</v>
          </cell>
          <cell r="I58">
            <v>711960</v>
          </cell>
          <cell r="J58">
            <v>42761</v>
          </cell>
          <cell r="K58">
            <v>3559800</v>
          </cell>
          <cell r="L58">
            <v>42788</v>
          </cell>
          <cell r="M58">
            <v>3559800</v>
          </cell>
          <cell r="N58">
            <v>42817</v>
          </cell>
          <cell r="O58">
            <v>3559800</v>
          </cell>
          <cell r="P58">
            <v>42845</v>
          </cell>
          <cell r="Q58">
            <v>3559800</v>
          </cell>
          <cell r="R58">
            <v>42877</v>
          </cell>
          <cell r="S58">
            <v>3559800</v>
          </cell>
          <cell r="T58">
            <v>42907</v>
          </cell>
          <cell r="U58">
            <v>3559800</v>
          </cell>
          <cell r="V58">
            <v>42937</v>
          </cell>
          <cell r="AK58">
            <v>62</v>
          </cell>
        </row>
        <row r="59">
          <cell r="A59" t="str">
            <v>CPS-057-N-2017</v>
          </cell>
          <cell r="B59" t="str">
            <v>2 NACIONAL</v>
          </cell>
          <cell r="C59">
            <v>57</v>
          </cell>
          <cell r="D59" t="str">
            <v>LORENA ALEJANDRA ESTEPA PARRA</v>
          </cell>
          <cell r="E59">
            <v>3294600</v>
          </cell>
          <cell r="F59">
            <v>32946000</v>
          </cell>
          <cell r="G59" t="str">
            <v>2017420501000057E</v>
          </cell>
          <cell r="H59">
            <v>12519480</v>
          </cell>
          <cell r="I59">
            <v>658920</v>
          </cell>
          <cell r="J59">
            <v>42762</v>
          </cell>
          <cell r="K59">
            <v>3294600</v>
          </cell>
          <cell r="L59">
            <v>42789</v>
          </cell>
          <cell r="M59">
            <v>3294600</v>
          </cell>
          <cell r="N59">
            <v>42818</v>
          </cell>
          <cell r="O59">
            <v>3294600</v>
          </cell>
          <cell r="P59">
            <v>42849</v>
          </cell>
          <cell r="Q59">
            <v>3294600</v>
          </cell>
          <cell r="R59">
            <v>42878</v>
          </cell>
          <cell r="S59">
            <v>3294600</v>
          </cell>
          <cell r="T59">
            <v>42907</v>
          </cell>
          <cell r="U59">
            <v>3294600</v>
          </cell>
          <cell r="V59">
            <v>42937</v>
          </cell>
          <cell r="AK59">
            <v>62</v>
          </cell>
        </row>
        <row r="60">
          <cell r="A60" t="str">
            <v>CPS-058-N-2017</v>
          </cell>
          <cell r="B60" t="str">
            <v>2 NACIONAL</v>
          </cell>
          <cell r="C60">
            <v>58</v>
          </cell>
          <cell r="D60" t="str">
            <v>CAROLINA MATEUS GUTIERREZ</v>
          </cell>
          <cell r="E60">
            <v>4457400</v>
          </cell>
          <cell r="F60">
            <v>44574000</v>
          </cell>
          <cell r="G60" t="str">
            <v>2017420501000058E</v>
          </cell>
          <cell r="H60">
            <v>16938120</v>
          </cell>
          <cell r="I60">
            <v>891480</v>
          </cell>
          <cell r="J60">
            <v>42762</v>
          </cell>
          <cell r="K60">
            <v>4457400</v>
          </cell>
          <cell r="L60">
            <v>42786</v>
          </cell>
          <cell r="M60">
            <v>4457400</v>
          </cell>
          <cell r="N60">
            <v>42821</v>
          </cell>
          <cell r="O60">
            <v>4457400</v>
          </cell>
          <cell r="P60">
            <v>42849</v>
          </cell>
          <cell r="Q60">
            <v>4457400</v>
          </cell>
          <cell r="R60">
            <v>42877</v>
          </cell>
          <cell r="S60">
            <v>4457400</v>
          </cell>
          <cell r="T60">
            <v>42906</v>
          </cell>
          <cell r="U60">
            <v>4457400</v>
          </cell>
          <cell r="V60">
            <v>42940</v>
          </cell>
          <cell r="AK60">
            <v>62</v>
          </cell>
        </row>
        <row r="61">
          <cell r="A61" t="str">
            <v>CPS-059-N-2017</v>
          </cell>
          <cell r="B61" t="str">
            <v>2 NACIONAL</v>
          </cell>
          <cell r="C61">
            <v>59</v>
          </cell>
          <cell r="D61" t="str">
            <v>MARIA FERNANDA LOSADA VILLARREAL</v>
          </cell>
          <cell r="E61">
            <v>4457400</v>
          </cell>
          <cell r="F61">
            <v>44574000</v>
          </cell>
          <cell r="G61" t="str">
            <v>2017420501000059E</v>
          </cell>
          <cell r="H61">
            <v>17338120</v>
          </cell>
          <cell r="I61">
            <v>491480</v>
          </cell>
          <cell r="J61">
            <v>42765</v>
          </cell>
          <cell r="K61">
            <v>4457400</v>
          </cell>
          <cell r="L61">
            <v>42788</v>
          </cell>
          <cell r="M61">
            <v>4457400</v>
          </cell>
          <cell r="N61">
            <v>42818</v>
          </cell>
          <cell r="O61">
            <v>4457400</v>
          </cell>
          <cell r="P61">
            <v>42849</v>
          </cell>
          <cell r="Q61">
            <v>4457400</v>
          </cell>
          <cell r="R61">
            <v>42878</v>
          </cell>
          <cell r="S61">
            <v>4457400</v>
          </cell>
          <cell r="T61">
            <v>42906</v>
          </cell>
          <cell r="U61">
            <v>4457400</v>
          </cell>
          <cell r="V61">
            <v>42937</v>
          </cell>
          <cell r="AK61">
            <v>61.102615874725174</v>
          </cell>
        </row>
        <row r="62">
          <cell r="A62" t="str">
            <v>CPS-060-N-2017</v>
          </cell>
          <cell r="B62" t="str">
            <v>2 NACIONAL</v>
          </cell>
          <cell r="C62">
            <v>60</v>
          </cell>
          <cell r="D62" t="str">
            <v>DAVID MAURICIO PRIETO CASTAÑEDA</v>
          </cell>
          <cell r="E62">
            <v>4457400</v>
          </cell>
          <cell r="F62">
            <v>44574000</v>
          </cell>
          <cell r="G62" t="str">
            <v>2017420501000060E</v>
          </cell>
          <cell r="H62">
            <v>16938120</v>
          </cell>
          <cell r="I62">
            <v>891480</v>
          </cell>
          <cell r="J62">
            <v>42762</v>
          </cell>
          <cell r="K62">
            <v>4457400</v>
          </cell>
          <cell r="L62">
            <v>42786</v>
          </cell>
          <cell r="M62">
            <v>4457400</v>
          </cell>
          <cell r="N62">
            <v>42818</v>
          </cell>
          <cell r="O62">
            <v>4457400</v>
          </cell>
          <cell r="P62">
            <v>42849</v>
          </cell>
          <cell r="Q62">
            <v>4457400</v>
          </cell>
          <cell r="R62">
            <v>42878</v>
          </cell>
          <cell r="S62">
            <v>4457400</v>
          </cell>
          <cell r="T62">
            <v>42906</v>
          </cell>
          <cell r="U62">
            <v>4457400</v>
          </cell>
          <cell r="V62">
            <v>42937</v>
          </cell>
          <cell r="AK62">
            <v>62</v>
          </cell>
        </row>
        <row r="63">
          <cell r="A63" t="str">
            <v>CPS-061-N-2017</v>
          </cell>
          <cell r="B63" t="str">
            <v>2 NACIONAL</v>
          </cell>
          <cell r="C63">
            <v>61</v>
          </cell>
          <cell r="D63" t="str">
            <v>MARTHA CECILIA MARQUEZ DIAZ</v>
          </cell>
          <cell r="E63">
            <v>5946600</v>
          </cell>
          <cell r="F63">
            <v>59466000</v>
          </cell>
          <cell r="G63" t="str">
            <v>2017420501000064E</v>
          </cell>
          <cell r="H63">
            <v>28543680</v>
          </cell>
          <cell r="I63">
            <v>1189320</v>
          </cell>
          <cell r="J63">
            <v>42789</v>
          </cell>
          <cell r="K63">
            <v>5946600</v>
          </cell>
          <cell r="L63">
            <v>42789</v>
          </cell>
          <cell r="M63">
            <v>5946600</v>
          </cell>
          <cell r="N63">
            <v>42821</v>
          </cell>
          <cell r="O63">
            <v>5946600</v>
          </cell>
          <cell r="P63">
            <v>42849</v>
          </cell>
          <cell r="Q63">
            <v>5946600</v>
          </cell>
          <cell r="R63">
            <v>42881</v>
          </cell>
          <cell r="S63">
            <v>5946600</v>
          </cell>
          <cell r="T63">
            <v>42909</v>
          </cell>
          <cell r="AK63">
            <v>52</v>
          </cell>
        </row>
        <row r="64">
          <cell r="A64" t="str">
            <v>CPS-062-N-2017</v>
          </cell>
          <cell r="B64" t="str">
            <v>2 NACIONAL</v>
          </cell>
          <cell r="C64">
            <v>62</v>
          </cell>
          <cell r="D64" t="str">
            <v>MARIA JULIANA HOYOS MONCAYO</v>
          </cell>
          <cell r="E64">
            <v>5946600</v>
          </cell>
          <cell r="F64">
            <v>59466000</v>
          </cell>
          <cell r="G64" t="str">
            <v>2017420501000063E</v>
          </cell>
          <cell r="H64">
            <v>22597080</v>
          </cell>
          <cell r="I64">
            <v>1189320</v>
          </cell>
          <cell r="J64">
            <v>42761</v>
          </cell>
          <cell r="K64">
            <v>5946600</v>
          </cell>
          <cell r="L64">
            <v>42790</v>
          </cell>
          <cell r="M64">
            <v>5946600</v>
          </cell>
          <cell r="N64">
            <v>42822</v>
          </cell>
          <cell r="O64">
            <v>5946600</v>
          </cell>
          <cell r="P64">
            <v>42849</v>
          </cell>
          <cell r="Q64">
            <v>5946600</v>
          </cell>
          <cell r="R64">
            <v>42879</v>
          </cell>
          <cell r="S64">
            <v>5946600</v>
          </cell>
          <cell r="T64">
            <v>42907</v>
          </cell>
          <cell r="U64">
            <v>5946600</v>
          </cell>
          <cell r="V64">
            <v>42937</v>
          </cell>
          <cell r="AK64">
            <v>62</v>
          </cell>
        </row>
        <row r="65">
          <cell r="A65" t="str">
            <v>CPS-063-N-2017</v>
          </cell>
          <cell r="B65" t="str">
            <v>2 NACIONAL</v>
          </cell>
          <cell r="C65">
            <v>63</v>
          </cell>
          <cell r="D65" t="str">
            <v>EDGAR ANTONIO ROJAS BARRERA</v>
          </cell>
          <cell r="E65">
            <v>2437800</v>
          </cell>
          <cell r="F65">
            <v>24378000</v>
          </cell>
          <cell r="G65" t="str">
            <v>2017420501000065E</v>
          </cell>
          <cell r="H65">
            <v>11701440</v>
          </cell>
          <cell r="I65">
            <v>487560</v>
          </cell>
          <cell r="J65">
            <v>42762</v>
          </cell>
          <cell r="K65">
            <v>2437800</v>
          </cell>
          <cell r="L65">
            <v>42788</v>
          </cell>
          <cell r="M65">
            <v>2437800</v>
          </cell>
          <cell r="N65">
            <v>42822</v>
          </cell>
          <cell r="O65">
            <v>2437800</v>
          </cell>
          <cell r="P65">
            <v>42851</v>
          </cell>
          <cell r="Q65">
            <v>2437800</v>
          </cell>
          <cell r="R65">
            <v>42879</v>
          </cell>
          <cell r="S65">
            <v>2437800</v>
          </cell>
          <cell r="T65">
            <v>42913</v>
          </cell>
          <cell r="AK65">
            <v>52</v>
          </cell>
        </row>
        <row r="66">
          <cell r="A66" t="str">
            <v>CPS-064-N-2017</v>
          </cell>
          <cell r="B66" t="str">
            <v>2 NACIONAL</v>
          </cell>
          <cell r="C66">
            <v>64</v>
          </cell>
          <cell r="D66" t="str">
            <v>DIANA FERNANDA DEL PINO BUSTO</v>
          </cell>
          <cell r="E66">
            <v>4090200</v>
          </cell>
          <cell r="F66">
            <v>40902000</v>
          </cell>
          <cell r="G66" t="str">
            <v>2017420501000062E</v>
          </cell>
          <cell r="H66">
            <v>15542760</v>
          </cell>
          <cell r="I66">
            <v>818040</v>
          </cell>
          <cell r="J66">
            <v>42762</v>
          </cell>
          <cell r="K66">
            <v>4090200</v>
          </cell>
          <cell r="L66">
            <v>42789</v>
          </cell>
          <cell r="M66">
            <v>4090200</v>
          </cell>
          <cell r="N66">
            <v>42821</v>
          </cell>
          <cell r="O66">
            <v>4090200</v>
          </cell>
          <cell r="P66">
            <v>42849</v>
          </cell>
          <cell r="Q66">
            <v>4090200</v>
          </cell>
          <cell r="R66">
            <v>42879</v>
          </cell>
          <cell r="S66">
            <v>4090200</v>
          </cell>
          <cell r="T66">
            <v>42908</v>
          </cell>
          <cell r="U66">
            <v>4090200</v>
          </cell>
          <cell r="V66">
            <v>42935</v>
          </cell>
          <cell r="AK66">
            <v>62</v>
          </cell>
        </row>
        <row r="67">
          <cell r="A67" t="str">
            <v>CPS-065-N-2017</v>
          </cell>
          <cell r="B67" t="str">
            <v>2 NACIONAL</v>
          </cell>
          <cell r="C67">
            <v>65</v>
          </cell>
          <cell r="D67" t="str">
            <v>ANALINDA YANNETH TORRES PIRA</v>
          </cell>
          <cell r="E67">
            <v>4987800</v>
          </cell>
          <cell r="F67">
            <v>49878000</v>
          </cell>
          <cell r="G67" t="str">
            <v>2017420501000066E</v>
          </cell>
          <cell r="H67">
            <v>19119900</v>
          </cell>
          <cell r="I67">
            <v>831300</v>
          </cell>
          <cell r="J67">
            <v>42789</v>
          </cell>
          <cell r="K67">
            <v>4987800</v>
          </cell>
          <cell r="L67">
            <v>42789</v>
          </cell>
          <cell r="M67">
            <v>4987800</v>
          </cell>
          <cell r="N67">
            <v>42821</v>
          </cell>
          <cell r="O67">
            <v>4987800</v>
          </cell>
          <cell r="P67">
            <v>42849</v>
          </cell>
          <cell r="Q67">
            <v>4987800</v>
          </cell>
          <cell r="R67">
            <v>42879</v>
          </cell>
          <cell r="S67">
            <v>4987800</v>
          </cell>
          <cell r="T67">
            <v>42908</v>
          </cell>
          <cell r="U67">
            <v>4987800</v>
          </cell>
          <cell r="V67">
            <v>42937</v>
          </cell>
          <cell r="AK67">
            <v>61.666666666666671</v>
          </cell>
        </row>
        <row r="68">
          <cell r="A68" t="str">
            <v>CPS-066-N-2017</v>
          </cell>
          <cell r="B68" t="str">
            <v>2 NACIONAL</v>
          </cell>
          <cell r="C68">
            <v>66</v>
          </cell>
          <cell r="D68" t="str">
            <v>ADRIANA PATRICIA CAMELO CONTENTO</v>
          </cell>
          <cell r="E68">
            <v>5518200</v>
          </cell>
          <cell r="F68">
            <v>55182000</v>
          </cell>
          <cell r="G68" t="str">
            <v>2017420501000068E</v>
          </cell>
          <cell r="H68">
            <v>22992500</v>
          </cell>
          <cell r="I68">
            <v>1103640</v>
          </cell>
          <cell r="J68">
            <v>42766</v>
          </cell>
          <cell r="K68">
            <v>5518200</v>
          </cell>
          <cell r="L68">
            <v>42786</v>
          </cell>
          <cell r="M68">
            <v>5518200</v>
          </cell>
          <cell r="N68">
            <v>42821</v>
          </cell>
          <cell r="O68">
            <v>5518200</v>
          </cell>
          <cell r="P68">
            <v>42845</v>
          </cell>
          <cell r="Q68">
            <v>5518200</v>
          </cell>
          <cell r="R68">
            <v>42878</v>
          </cell>
          <cell r="S68">
            <v>3494860</v>
          </cell>
          <cell r="T68">
            <v>42908</v>
          </cell>
          <cell r="U68">
            <v>5518200</v>
          </cell>
          <cell r="V68">
            <v>42940</v>
          </cell>
          <cell r="AK68">
            <v>58.333333333333329</v>
          </cell>
        </row>
        <row r="69">
          <cell r="A69" t="str">
            <v>CPS-067-N-2017</v>
          </cell>
          <cell r="B69" t="str">
            <v>2 NACIONAL</v>
          </cell>
          <cell r="C69">
            <v>67</v>
          </cell>
          <cell r="D69" t="str">
            <v>WILLIAM GIOVANNY URRUTIA RAMIREZ</v>
          </cell>
          <cell r="E69">
            <v>4987800</v>
          </cell>
          <cell r="F69">
            <v>49878000</v>
          </cell>
          <cell r="G69" t="str">
            <v>2017420501000067E</v>
          </cell>
          <cell r="H69">
            <v>19119900</v>
          </cell>
          <cell r="I69">
            <v>831300</v>
          </cell>
          <cell r="J69">
            <v>42766</v>
          </cell>
          <cell r="K69">
            <v>4987800</v>
          </cell>
          <cell r="L69">
            <v>42786</v>
          </cell>
          <cell r="M69">
            <v>4987800</v>
          </cell>
          <cell r="N69">
            <v>42821</v>
          </cell>
          <cell r="O69">
            <v>4987800</v>
          </cell>
          <cell r="P69">
            <v>42845</v>
          </cell>
          <cell r="Q69">
            <v>4987800</v>
          </cell>
          <cell r="R69">
            <v>42878</v>
          </cell>
          <cell r="S69">
            <v>4987800</v>
          </cell>
          <cell r="T69">
            <v>42907</v>
          </cell>
          <cell r="U69">
            <v>4987800</v>
          </cell>
          <cell r="V69">
            <v>42940</v>
          </cell>
          <cell r="AK69">
            <v>61.666666666666671</v>
          </cell>
        </row>
        <row r="70">
          <cell r="A70" t="str">
            <v>CPS-068-N-2017</v>
          </cell>
          <cell r="B70" t="str">
            <v>2 NACIONAL</v>
          </cell>
          <cell r="C70">
            <v>68</v>
          </cell>
          <cell r="D70" t="str">
            <v>JUAN JOSE AYARZA PEILLARD</v>
          </cell>
          <cell r="E70">
            <v>4987800</v>
          </cell>
          <cell r="F70">
            <v>49878000</v>
          </cell>
          <cell r="G70" t="str">
            <v>2017420501000070E</v>
          </cell>
          <cell r="H70">
            <v>19119900</v>
          </cell>
          <cell r="I70">
            <v>831300</v>
          </cell>
          <cell r="J70">
            <v>42776</v>
          </cell>
          <cell r="K70">
            <v>4987800</v>
          </cell>
          <cell r="L70">
            <v>42788</v>
          </cell>
          <cell r="M70">
            <v>4987800</v>
          </cell>
          <cell r="N70">
            <v>42821</v>
          </cell>
          <cell r="O70">
            <v>4987800</v>
          </cell>
          <cell r="P70">
            <v>42845</v>
          </cell>
          <cell r="Q70">
            <v>4987800</v>
          </cell>
          <cell r="R70">
            <v>42878</v>
          </cell>
          <cell r="S70">
            <v>4987800</v>
          </cell>
          <cell r="T70">
            <v>42908</v>
          </cell>
          <cell r="U70">
            <v>4987800</v>
          </cell>
          <cell r="V70">
            <v>42937</v>
          </cell>
          <cell r="AK70">
            <v>61.666666666666671</v>
          </cell>
        </row>
        <row r="71">
          <cell r="A71" t="str">
            <v>CPS-069-N-2017</v>
          </cell>
          <cell r="B71" t="str">
            <v>2 NACIONAL</v>
          </cell>
          <cell r="C71">
            <v>69</v>
          </cell>
          <cell r="D71" t="str">
            <v>YIRA NATALY DIAZ MENDOZA</v>
          </cell>
          <cell r="E71">
            <v>3559800</v>
          </cell>
          <cell r="F71">
            <v>35598000</v>
          </cell>
          <cell r="G71" t="str">
            <v>2017420501000069E</v>
          </cell>
          <cell r="H71">
            <v>13645900</v>
          </cell>
          <cell r="I71">
            <v>593300</v>
          </cell>
          <cell r="J71">
            <v>42789</v>
          </cell>
          <cell r="K71">
            <v>3559800</v>
          </cell>
          <cell r="L71">
            <v>42789</v>
          </cell>
          <cell r="M71">
            <v>3559800</v>
          </cell>
          <cell r="N71">
            <v>42821</v>
          </cell>
          <cell r="O71">
            <v>3559800</v>
          </cell>
          <cell r="P71">
            <v>42845</v>
          </cell>
          <cell r="Q71">
            <v>3559800</v>
          </cell>
          <cell r="R71">
            <v>42878</v>
          </cell>
          <cell r="S71">
            <v>3559800</v>
          </cell>
          <cell r="T71">
            <v>42908</v>
          </cell>
          <cell r="U71">
            <v>3559800</v>
          </cell>
          <cell r="V71">
            <v>42935</v>
          </cell>
          <cell r="AK71">
            <v>61.666666666666671</v>
          </cell>
        </row>
        <row r="72">
          <cell r="A72" t="str">
            <v>CPS-070-N-2017</v>
          </cell>
          <cell r="B72" t="str">
            <v>2 NACIONAL</v>
          </cell>
          <cell r="C72">
            <v>70</v>
          </cell>
          <cell r="D72" t="str">
            <v>YESICA IVONNE ROA HERNANDEZ</v>
          </cell>
          <cell r="E72">
            <v>5518200</v>
          </cell>
          <cell r="F72">
            <v>55182000</v>
          </cell>
          <cell r="G72" t="str">
            <v>2017420501000071E</v>
          </cell>
          <cell r="H72">
            <v>21337040</v>
          </cell>
          <cell r="I72">
            <v>735760</v>
          </cell>
          <cell r="J72">
            <v>42766</v>
          </cell>
          <cell r="K72">
            <v>5518200</v>
          </cell>
          <cell r="L72">
            <v>42787</v>
          </cell>
          <cell r="M72">
            <v>5518200</v>
          </cell>
          <cell r="N72">
            <v>42818</v>
          </cell>
          <cell r="O72">
            <v>5518200</v>
          </cell>
          <cell r="P72">
            <v>42849</v>
          </cell>
          <cell r="Q72">
            <v>5518200</v>
          </cell>
          <cell r="R72">
            <v>42878</v>
          </cell>
          <cell r="S72">
            <v>5518200</v>
          </cell>
          <cell r="T72">
            <v>42906</v>
          </cell>
          <cell r="U72">
            <v>5518200</v>
          </cell>
          <cell r="V72">
            <v>42940</v>
          </cell>
          <cell r="AK72">
            <v>61.333333333333329</v>
          </cell>
        </row>
        <row r="73">
          <cell r="A73" t="str">
            <v>CPS-071-N-2017</v>
          </cell>
          <cell r="B73" t="str">
            <v>2 NACIONAL</v>
          </cell>
          <cell r="C73">
            <v>71</v>
          </cell>
          <cell r="D73" t="str">
            <v>CRISTIAM JOSUE GARCIA TORRES</v>
          </cell>
          <cell r="E73">
            <v>2437800</v>
          </cell>
          <cell r="F73">
            <v>24378000</v>
          </cell>
          <cell r="G73" t="str">
            <v>2017420501000061E</v>
          </cell>
          <cell r="H73">
            <v>8859720</v>
          </cell>
          <cell r="I73">
            <v>891480</v>
          </cell>
          <cell r="J73">
            <v>42762</v>
          </cell>
          <cell r="K73">
            <v>2437800</v>
          </cell>
          <cell r="L73">
            <v>42789</v>
          </cell>
          <cell r="M73">
            <v>2437800</v>
          </cell>
          <cell r="N73">
            <v>42821</v>
          </cell>
          <cell r="O73">
            <v>2437800</v>
          </cell>
          <cell r="P73">
            <v>42845</v>
          </cell>
          <cell r="Q73">
            <v>2437800</v>
          </cell>
          <cell r="R73">
            <v>42878</v>
          </cell>
          <cell r="S73">
            <v>2437800</v>
          </cell>
          <cell r="T73">
            <v>42909</v>
          </cell>
          <cell r="U73">
            <v>2437800</v>
          </cell>
          <cell r="V73">
            <v>42937</v>
          </cell>
          <cell r="AK73">
            <v>63.656903765690373</v>
          </cell>
        </row>
        <row r="74">
          <cell r="A74" t="str">
            <v>CPS-072-N-2017</v>
          </cell>
          <cell r="B74" t="str">
            <v>2 NACIONAL</v>
          </cell>
          <cell r="C74">
            <v>72</v>
          </cell>
          <cell r="D74" t="str">
            <v>DENY CAROLINA LARA VELASQUEZ</v>
          </cell>
          <cell r="E74">
            <v>3559800</v>
          </cell>
          <cell r="F74">
            <v>35598000</v>
          </cell>
          <cell r="G74" t="str">
            <v>2017420501000072E</v>
          </cell>
          <cell r="H74">
            <v>14764560</v>
          </cell>
          <cell r="I74">
            <v>474640</v>
          </cell>
          <cell r="J74">
            <v>42782</v>
          </cell>
          <cell r="K74">
            <v>3559800</v>
          </cell>
          <cell r="L74">
            <v>42790</v>
          </cell>
          <cell r="M74">
            <v>3559800</v>
          </cell>
          <cell r="N74">
            <v>42821</v>
          </cell>
          <cell r="O74">
            <v>3559800</v>
          </cell>
          <cell r="P74">
            <v>42849</v>
          </cell>
          <cell r="Q74">
            <v>3559800</v>
          </cell>
          <cell r="R74">
            <v>42877</v>
          </cell>
          <cell r="S74">
            <v>3559800</v>
          </cell>
          <cell r="T74">
            <v>42907</v>
          </cell>
          <cell r="U74">
            <v>2559800</v>
          </cell>
          <cell r="V74">
            <v>42940</v>
          </cell>
          <cell r="AK74">
            <v>58.524186752064722</v>
          </cell>
        </row>
        <row r="75">
          <cell r="A75" t="str">
            <v>CPS-073-N-2017</v>
          </cell>
          <cell r="B75" t="str">
            <v>2 NACIONAL</v>
          </cell>
          <cell r="C75">
            <v>73</v>
          </cell>
          <cell r="D75" t="str">
            <v>NELSON CADENA GARCIA</v>
          </cell>
          <cell r="E75">
            <v>4457400</v>
          </cell>
          <cell r="F75">
            <v>44574000</v>
          </cell>
          <cell r="G75" t="str">
            <v>2017420501000073E</v>
          </cell>
          <cell r="H75">
            <v>17235280</v>
          </cell>
          <cell r="I75">
            <v>594320</v>
          </cell>
          <cell r="J75">
            <v>42788</v>
          </cell>
          <cell r="K75">
            <v>4457400</v>
          </cell>
          <cell r="L75">
            <v>42788</v>
          </cell>
          <cell r="M75">
            <v>4457400</v>
          </cell>
          <cell r="N75">
            <v>42818</v>
          </cell>
          <cell r="O75">
            <v>4457400</v>
          </cell>
          <cell r="P75">
            <v>42845</v>
          </cell>
          <cell r="Q75">
            <v>4457400</v>
          </cell>
          <cell r="R75">
            <v>42878</v>
          </cell>
          <cell r="S75">
            <v>4457400</v>
          </cell>
          <cell r="T75">
            <v>42906</v>
          </cell>
          <cell r="U75">
            <v>4457400</v>
          </cell>
          <cell r="V75">
            <v>42937</v>
          </cell>
          <cell r="AK75">
            <v>61.333333333333329</v>
          </cell>
        </row>
        <row r="76">
          <cell r="A76" t="str">
            <v>CPS-074-N-2017</v>
          </cell>
          <cell r="B76" t="str">
            <v>2 NACIONAL</v>
          </cell>
          <cell r="C76">
            <v>74</v>
          </cell>
          <cell r="D76" t="str">
            <v>CAROLINA LOPEZ MONSALVE</v>
          </cell>
          <cell r="E76">
            <v>2019600</v>
          </cell>
          <cell r="F76">
            <v>16964640</v>
          </cell>
          <cell r="G76" t="str">
            <v>2017420501000074E</v>
          </cell>
          <cell r="H76">
            <v>7809120</v>
          </cell>
          <cell r="M76">
            <v>1077120</v>
          </cell>
          <cell r="N76">
            <v>42818</v>
          </cell>
          <cell r="O76">
            <v>2019600</v>
          </cell>
          <cell r="P76">
            <v>42849</v>
          </cell>
          <cell r="Q76">
            <v>2019600</v>
          </cell>
          <cell r="R76">
            <v>42878</v>
          </cell>
          <cell r="S76">
            <v>2019600</v>
          </cell>
          <cell r="T76">
            <v>42908</v>
          </cell>
          <cell r="U76">
            <v>2019600</v>
          </cell>
          <cell r="V76">
            <v>42941</v>
          </cell>
          <cell r="AK76">
            <v>53.968253968253975</v>
          </cell>
        </row>
        <row r="77">
          <cell r="A77" t="str">
            <v>CPS-074C-N-2017</v>
          </cell>
          <cell r="B77" t="str">
            <v>2 NACIONAL</v>
          </cell>
          <cell r="C77" t="str">
            <v>74C</v>
          </cell>
          <cell r="D77" t="str">
            <v>DIANA JIMENA TORRES MORALES</v>
          </cell>
          <cell r="E77">
            <v>2019600</v>
          </cell>
          <cell r="F77">
            <v>20196000</v>
          </cell>
          <cell r="G77" t="str">
            <v>2017420501000074E</v>
          </cell>
          <cell r="H77">
            <v>0</v>
          </cell>
          <cell r="I77">
            <v>269280</v>
          </cell>
          <cell r="J77">
            <v>42766</v>
          </cell>
          <cell r="K77">
            <v>2019600</v>
          </cell>
          <cell r="L77">
            <v>42787</v>
          </cell>
          <cell r="M77">
            <v>942480</v>
          </cell>
          <cell r="N77">
            <v>42821</v>
          </cell>
          <cell r="O77">
            <v>16964640</v>
          </cell>
          <cell r="P77" t="str">
            <v>LIBERA POR CESION</v>
          </cell>
        </row>
        <row r="78">
          <cell r="A78" t="str">
            <v>CPS-075-N-2017</v>
          </cell>
          <cell r="B78" t="str">
            <v>2 NACIONAL</v>
          </cell>
          <cell r="C78">
            <v>75</v>
          </cell>
          <cell r="D78" t="str">
            <v>ELSSYE MARIETH MORALES DE ALCALA</v>
          </cell>
          <cell r="E78">
            <v>10771200</v>
          </cell>
          <cell r="F78">
            <v>107712000</v>
          </cell>
          <cell r="G78" t="str">
            <v>2017420501000075E</v>
          </cell>
          <cell r="H78">
            <v>41648640</v>
          </cell>
          <cell r="I78">
            <v>1436160</v>
          </cell>
          <cell r="J78">
            <v>42793</v>
          </cell>
          <cell r="K78">
            <v>10771200</v>
          </cell>
          <cell r="L78">
            <v>42802</v>
          </cell>
          <cell r="M78">
            <v>10771200</v>
          </cell>
          <cell r="N78">
            <v>42832</v>
          </cell>
          <cell r="O78">
            <v>10771200</v>
          </cell>
          <cell r="P78">
            <v>42850</v>
          </cell>
          <cell r="Q78">
            <v>10771200</v>
          </cell>
          <cell r="R78">
            <v>42877</v>
          </cell>
          <cell r="S78">
            <v>10771200</v>
          </cell>
          <cell r="T78">
            <v>42908</v>
          </cell>
          <cell r="U78">
            <v>10771200</v>
          </cell>
          <cell r="V78">
            <v>42941</v>
          </cell>
          <cell r="AK78">
            <v>61.333333333333329</v>
          </cell>
        </row>
        <row r="79">
          <cell r="A79" t="str">
            <v>CPS-076-N-2017</v>
          </cell>
          <cell r="B79" t="str">
            <v>2 NACIONAL</v>
          </cell>
          <cell r="C79">
            <v>76</v>
          </cell>
          <cell r="D79" t="str">
            <v>PAOLA ANDREA DELGADO PAEZ</v>
          </cell>
          <cell r="E79">
            <v>3559800</v>
          </cell>
          <cell r="F79">
            <v>35598000</v>
          </cell>
          <cell r="G79" t="str">
            <v>2017420501000076E</v>
          </cell>
          <cell r="H79">
            <v>13764560</v>
          </cell>
          <cell r="I79">
            <v>474640</v>
          </cell>
          <cell r="J79">
            <v>42766</v>
          </cell>
          <cell r="K79">
            <v>3559800</v>
          </cell>
          <cell r="L79">
            <v>42788</v>
          </cell>
          <cell r="M79">
            <v>3559800</v>
          </cell>
          <cell r="N79">
            <v>42818</v>
          </cell>
          <cell r="O79">
            <v>3559800</v>
          </cell>
          <cell r="P79">
            <v>42849</v>
          </cell>
          <cell r="Q79">
            <v>3559800</v>
          </cell>
          <cell r="R79">
            <v>42878</v>
          </cell>
          <cell r="S79">
            <v>3559800</v>
          </cell>
          <cell r="T79">
            <v>42906</v>
          </cell>
          <cell r="U79">
            <v>3559800</v>
          </cell>
          <cell r="V79">
            <v>2019600</v>
          </cell>
          <cell r="AK79">
            <v>61.333333333333329</v>
          </cell>
        </row>
        <row r="80">
          <cell r="A80" t="str">
            <v>CPS-077-N-2017</v>
          </cell>
          <cell r="B80" t="str">
            <v>2 NACIONAL</v>
          </cell>
          <cell r="C80">
            <v>77</v>
          </cell>
          <cell r="D80" t="str">
            <v>ALAN AGUIA AGUDELO</v>
          </cell>
          <cell r="E80">
            <v>5946600</v>
          </cell>
          <cell r="F80">
            <v>59466000</v>
          </cell>
          <cell r="G80" t="str">
            <v>2017420501000077E</v>
          </cell>
          <cell r="H80">
            <v>23588180</v>
          </cell>
          <cell r="I80">
            <v>198220</v>
          </cell>
          <cell r="J80">
            <v>42821</v>
          </cell>
          <cell r="K80">
            <v>5946600</v>
          </cell>
          <cell r="L80">
            <v>42790</v>
          </cell>
          <cell r="M80">
            <v>5946600</v>
          </cell>
          <cell r="N80">
            <v>42818</v>
          </cell>
          <cell r="O80">
            <v>5946600</v>
          </cell>
          <cell r="P80">
            <v>42845</v>
          </cell>
          <cell r="Q80">
            <v>5946600</v>
          </cell>
          <cell r="R80">
            <v>42881</v>
          </cell>
          <cell r="S80">
            <v>5946600</v>
          </cell>
          <cell r="T80">
            <v>42909</v>
          </cell>
          <cell r="U80">
            <v>5946600</v>
          </cell>
          <cell r="V80">
            <v>42937</v>
          </cell>
          <cell r="AK80">
            <v>60.333333333333329</v>
          </cell>
        </row>
        <row r="81">
          <cell r="A81" t="str">
            <v>CPS-078-N-2017</v>
          </cell>
          <cell r="B81" t="str">
            <v>2 NACIONAL</v>
          </cell>
          <cell r="C81">
            <v>78</v>
          </cell>
          <cell r="D81" t="str">
            <v>SERGIO HERNANDO OROZCO CHAPARRO</v>
          </cell>
          <cell r="E81">
            <v>3294600</v>
          </cell>
          <cell r="F81">
            <v>32946000</v>
          </cell>
          <cell r="G81" t="str">
            <v>2017420501000078E</v>
          </cell>
          <cell r="H81">
            <v>12739120</v>
          </cell>
          <cell r="I81">
            <v>439280</v>
          </cell>
          <cell r="J81">
            <v>42772</v>
          </cell>
          <cell r="K81">
            <v>3294600</v>
          </cell>
          <cell r="L81">
            <v>42789</v>
          </cell>
          <cell r="M81">
            <v>3294600</v>
          </cell>
          <cell r="N81">
            <v>42821</v>
          </cell>
          <cell r="O81">
            <v>3294600</v>
          </cell>
          <cell r="P81">
            <v>42846</v>
          </cell>
          <cell r="Q81">
            <v>3294600</v>
          </cell>
          <cell r="R81">
            <v>42886</v>
          </cell>
          <cell r="S81">
            <v>3294600</v>
          </cell>
          <cell r="T81">
            <v>42909</v>
          </cell>
          <cell r="U81">
            <v>3294600</v>
          </cell>
          <cell r="V81">
            <v>42940</v>
          </cell>
          <cell r="AK81">
            <v>61.333333333333329</v>
          </cell>
        </row>
        <row r="82">
          <cell r="A82" t="str">
            <v>CPS-079-N-2017</v>
          </cell>
          <cell r="B82" t="str">
            <v>2 NACIONAL</v>
          </cell>
          <cell r="C82">
            <v>79</v>
          </cell>
          <cell r="D82" t="str">
            <v>LAURA MARCELA PEREZ HERNANDEZ</v>
          </cell>
          <cell r="E82">
            <v>2917200</v>
          </cell>
          <cell r="F82">
            <v>29172000</v>
          </cell>
          <cell r="G82" t="str">
            <v>2017420501000079E</v>
          </cell>
          <cell r="H82">
            <v>11279840</v>
          </cell>
          <cell r="I82">
            <v>388960</v>
          </cell>
          <cell r="J82">
            <v>42789</v>
          </cell>
          <cell r="K82">
            <v>2917200</v>
          </cell>
          <cell r="L82">
            <v>42789</v>
          </cell>
          <cell r="M82">
            <v>2917200</v>
          </cell>
          <cell r="N82">
            <v>42818</v>
          </cell>
          <cell r="O82">
            <v>2917200</v>
          </cell>
          <cell r="P82">
            <v>42845</v>
          </cell>
          <cell r="Q82">
            <v>2917200</v>
          </cell>
          <cell r="R82">
            <v>42877</v>
          </cell>
          <cell r="S82">
            <v>2917200</v>
          </cell>
          <cell r="T82">
            <v>42908</v>
          </cell>
          <cell r="U82">
            <v>2917200</v>
          </cell>
          <cell r="V82">
            <v>42935</v>
          </cell>
          <cell r="AK82">
            <v>61.333333333333329</v>
          </cell>
        </row>
        <row r="83">
          <cell r="A83" t="str">
            <v>CPS-080-N-2017</v>
          </cell>
          <cell r="B83" t="str">
            <v>2 NACIONAL</v>
          </cell>
          <cell r="C83">
            <v>80</v>
          </cell>
          <cell r="D83" t="str">
            <v>JUDITH CAROLINA URREGO GUZMAN</v>
          </cell>
          <cell r="E83">
            <v>3559800</v>
          </cell>
          <cell r="F83">
            <v>35598000</v>
          </cell>
          <cell r="G83" t="str">
            <v>2017420501000080E</v>
          </cell>
          <cell r="H83">
            <v>13764560</v>
          </cell>
          <cell r="I83">
            <v>474640</v>
          </cell>
          <cell r="J83">
            <v>42776</v>
          </cell>
          <cell r="K83">
            <v>3559800</v>
          </cell>
          <cell r="L83">
            <v>42789</v>
          </cell>
          <cell r="M83">
            <v>3559800</v>
          </cell>
          <cell r="N83">
            <v>42821</v>
          </cell>
          <cell r="O83">
            <v>3559800</v>
          </cell>
          <cell r="P83">
            <v>42850</v>
          </cell>
          <cell r="Q83">
            <v>3559800</v>
          </cell>
          <cell r="R83">
            <v>42881</v>
          </cell>
          <cell r="S83">
            <v>3559800</v>
          </cell>
          <cell r="T83">
            <v>42909</v>
          </cell>
          <cell r="U83">
            <v>3559800</v>
          </cell>
          <cell r="V83">
            <v>42941</v>
          </cell>
          <cell r="AK83">
            <v>61.333333333333329</v>
          </cell>
        </row>
        <row r="84">
          <cell r="A84" t="str">
            <v>CPS-081-N-2017</v>
          </cell>
          <cell r="B84" t="str">
            <v>2 NACIONAL</v>
          </cell>
          <cell r="C84">
            <v>81</v>
          </cell>
          <cell r="D84" t="str">
            <v>FERNANDO BOLIVAR BUITRAGO</v>
          </cell>
          <cell r="E84">
            <v>4987800</v>
          </cell>
          <cell r="F84">
            <v>49878000</v>
          </cell>
          <cell r="G84" t="str">
            <v>2017420501000081E</v>
          </cell>
          <cell r="H84">
            <v>19784940</v>
          </cell>
          <cell r="I84">
            <v>166260</v>
          </cell>
          <cell r="J84">
            <v>42787</v>
          </cell>
          <cell r="K84">
            <v>4987800</v>
          </cell>
          <cell r="L84">
            <v>42786</v>
          </cell>
          <cell r="M84">
            <v>4987800</v>
          </cell>
          <cell r="N84">
            <v>42818</v>
          </cell>
          <cell r="O84">
            <v>4987800</v>
          </cell>
          <cell r="P84">
            <v>42845</v>
          </cell>
          <cell r="Q84">
            <v>4987800</v>
          </cell>
          <cell r="R84">
            <v>42877</v>
          </cell>
          <cell r="S84">
            <v>4987800</v>
          </cell>
          <cell r="T84">
            <v>42906</v>
          </cell>
          <cell r="U84">
            <v>4987800</v>
          </cell>
          <cell r="V84">
            <v>42937</v>
          </cell>
          <cell r="AK84">
            <v>60.333333333333329</v>
          </cell>
        </row>
        <row r="85">
          <cell r="A85" t="str">
            <v>CPS-082-N-2017</v>
          </cell>
          <cell r="B85" t="str">
            <v>2 NACIONAL</v>
          </cell>
          <cell r="C85">
            <v>82</v>
          </cell>
          <cell r="D85" t="str">
            <v>JOSE JOAQUIN BENAVIDES ARRIETA</v>
          </cell>
          <cell r="E85">
            <v>3559800</v>
          </cell>
          <cell r="F85">
            <v>35598000</v>
          </cell>
          <cell r="G85" t="str">
            <v>2017420501000082E</v>
          </cell>
          <cell r="H85">
            <v>13764560</v>
          </cell>
          <cell r="I85">
            <v>474640</v>
          </cell>
          <cell r="J85">
            <v>42787</v>
          </cell>
          <cell r="K85">
            <v>3559800</v>
          </cell>
          <cell r="L85">
            <v>42787</v>
          </cell>
          <cell r="M85">
            <v>3559800</v>
          </cell>
          <cell r="N85">
            <v>42821</v>
          </cell>
          <cell r="O85">
            <v>3559800</v>
          </cell>
          <cell r="P85">
            <v>42845</v>
          </cell>
          <cell r="Q85">
            <v>3559800</v>
          </cell>
          <cell r="R85">
            <v>42878</v>
          </cell>
          <cell r="S85">
            <v>3559800</v>
          </cell>
          <cell r="T85">
            <v>42907</v>
          </cell>
          <cell r="U85">
            <v>3559800</v>
          </cell>
          <cell r="V85">
            <v>42935</v>
          </cell>
          <cell r="AK85">
            <v>61.333333333333329</v>
          </cell>
        </row>
        <row r="86">
          <cell r="A86" t="str">
            <v>CPS-083-N-2017</v>
          </cell>
          <cell r="B86" t="str">
            <v>2 NACIONAL</v>
          </cell>
          <cell r="C86">
            <v>83</v>
          </cell>
          <cell r="D86" t="str">
            <v>LADY MARCELA CASTRO LONDOÑO</v>
          </cell>
          <cell r="E86">
            <v>2437800</v>
          </cell>
          <cell r="F86">
            <v>24378000</v>
          </cell>
          <cell r="G86" t="str">
            <v>2017420501000083E</v>
          </cell>
          <cell r="H86">
            <v>9669940</v>
          </cell>
          <cell r="I86">
            <v>81260</v>
          </cell>
          <cell r="J86">
            <v>42790</v>
          </cell>
          <cell r="K86">
            <v>2437800</v>
          </cell>
          <cell r="L86">
            <v>42790</v>
          </cell>
          <cell r="M86">
            <v>2437800</v>
          </cell>
          <cell r="N86">
            <v>42818</v>
          </cell>
          <cell r="O86">
            <v>2437800</v>
          </cell>
          <cell r="P86">
            <v>42846</v>
          </cell>
          <cell r="Q86">
            <v>2437800</v>
          </cell>
          <cell r="R86">
            <v>42874</v>
          </cell>
          <cell r="S86">
            <v>2437800</v>
          </cell>
          <cell r="T86">
            <v>42907</v>
          </cell>
          <cell r="U86">
            <v>2437800</v>
          </cell>
          <cell r="V86">
            <v>42940</v>
          </cell>
          <cell r="AK86">
            <v>60.333333333333329</v>
          </cell>
        </row>
        <row r="87">
          <cell r="A87" t="str">
            <v>CPS-084-N-2017</v>
          </cell>
          <cell r="B87" t="str">
            <v>2 NACIONAL</v>
          </cell>
          <cell r="C87">
            <v>84</v>
          </cell>
          <cell r="D87" t="str">
            <v>LAURA MILENA CAMACHO JARAMILLO</v>
          </cell>
          <cell r="E87">
            <v>4987800</v>
          </cell>
          <cell r="F87">
            <v>49878000</v>
          </cell>
          <cell r="G87" t="str">
            <v>2017420501000084E</v>
          </cell>
          <cell r="H87">
            <v>19951200</v>
          </cell>
          <cell r="K87">
            <v>4987800</v>
          </cell>
          <cell r="L87">
            <v>42786</v>
          </cell>
          <cell r="M87">
            <v>4987800</v>
          </cell>
          <cell r="N87">
            <v>42821</v>
          </cell>
          <cell r="O87">
            <v>4987800</v>
          </cell>
          <cell r="P87">
            <v>42846</v>
          </cell>
          <cell r="Q87">
            <v>4987800</v>
          </cell>
          <cell r="R87">
            <v>42878</v>
          </cell>
          <cell r="S87">
            <v>4987800</v>
          </cell>
          <cell r="T87">
            <v>42908</v>
          </cell>
          <cell r="U87">
            <v>4987800</v>
          </cell>
          <cell r="V87">
            <v>42940</v>
          </cell>
          <cell r="AK87">
            <v>60</v>
          </cell>
        </row>
        <row r="88">
          <cell r="A88" t="str">
            <v>CPS-085-N-2017</v>
          </cell>
          <cell r="B88" t="str">
            <v>2 NACIONAL</v>
          </cell>
          <cell r="C88">
            <v>85</v>
          </cell>
          <cell r="D88" t="str">
            <v>ALBA KARINA MORALES SALAZAR</v>
          </cell>
          <cell r="E88">
            <v>4457400</v>
          </cell>
          <cell r="F88">
            <v>44574000</v>
          </cell>
          <cell r="G88" t="str">
            <v>2017420501000085E</v>
          </cell>
          <cell r="H88">
            <v>17681020</v>
          </cell>
          <cell r="I88">
            <v>148580</v>
          </cell>
          <cell r="J88">
            <v>42821</v>
          </cell>
          <cell r="K88">
            <v>4457400</v>
          </cell>
          <cell r="L88">
            <v>42821</v>
          </cell>
          <cell r="M88">
            <v>4457400</v>
          </cell>
          <cell r="N88">
            <v>42852</v>
          </cell>
          <cell r="O88">
            <v>4457400</v>
          </cell>
          <cell r="P88">
            <v>42852</v>
          </cell>
          <cell r="Q88">
            <v>4457400</v>
          </cell>
          <cell r="R88">
            <v>42878</v>
          </cell>
          <cell r="S88">
            <v>4457400</v>
          </cell>
          <cell r="T88">
            <v>42906</v>
          </cell>
          <cell r="U88">
            <v>4457400</v>
          </cell>
          <cell r="V88">
            <v>42937</v>
          </cell>
          <cell r="AK88">
            <v>60.333333333333329</v>
          </cell>
        </row>
        <row r="89">
          <cell r="A89" t="str">
            <v>CPS-086-N-2017</v>
          </cell>
          <cell r="B89" t="str">
            <v>2 NACIONAL</v>
          </cell>
          <cell r="C89">
            <v>86</v>
          </cell>
          <cell r="D89" t="str">
            <v>JAMES TORRES RAMIREZ</v>
          </cell>
          <cell r="E89">
            <v>2437800</v>
          </cell>
          <cell r="F89">
            <v>24378000</v>
          </cell>
          <cell r="G89" t="str">
            <v>2017420501000086E</v>
          </cell>
          <cell r="H89">
            <v>12107740</v>
          </cell>
          <cell r="I89">
            <v>81260</v>
          </cell>
          <cell r="J89">
            <v>42795</v>
          </cell>
          <cell r="K89">
            <v>2437800</v>
          </cell>
          <cell r="L89">
            <v>42788</v>
          </cell>
          <cell r="M89">
            <v>2437800</v>
          </cell>
          <cell r="N89">
            <v>42822</v>
          </cell>
          <cell r="O89">
            <v>2437800</v>
          </cell>
          <cell r="P89">
            <v>42846</v>
          </cell>
          <cell r="Q89">
            <v>2437800</v>
          </cell>
          <cell r="R89">
            <v>42879</v>
          </cell>
          <cell r="S89">
            <v>2437800</v>
          </cell>
          <cell r="T89">
            <v>42909</v>
          </cell>
          <cell r="AK89">
            <v>50.333333333333343</v>
          </cell>
        </row>
        <row r="90">
          <cell r="A90" t="str">
            <v>CPS-087-N-2017</v>
          </cell>
          <cell r="B90" t="str">
            <v>2 NACIONAL</v>
          </cell>
          <cell r="C90">
            <v>87</v>
          </cell>
          <cell r="D90" t="str">
            <v>STEFANNIA PINEDA CASTRO</v>
          </cell>
          <cell r="E90">
            <v>3294600</v>
          </cell>
          <cell r="F90">
            <v>32946000</v>
          </cell>
          <cell r="G90" t="str">
            <v>2017420501000087E</v>
          </cell>
          <cell r="H90">
            <v>13068580</v>
          </cell>
          <cell r="I90">
            <v>109820</v>
          </cell>
          <cell r="J90">
            <v>42787</v>
          </cell>
          <cell r="K90">
            <v>3294600</v>
          </cell>
          <cell r="L90">
            <v>42787</v>
          </cell>
          <cell r="M90">
            <v>3294600</v>
          </cell>
          <cell r="N90">
            <v>42818</v>
          </cell>
          <cell r="O90">
            <v>3294600</v>
          </cell>
          <cell r="P90">
            <v>42849</v>
          </cell>
          <cell r="Q90">
            <v>3294600</v>
          </cell>
          <cell r="R90">
            <v>42878</v>
          </cell>
          <cell r="S90">
            <v>3294600</v>
          </cell>
          <cell r="T90">
            <v>42906</v>
          </cell>
          <cell r="U90">
            <v>3294600</v>
          </cell>
          <cell r="V90">
            <v>42937</v>
          </cell>
          <cell r="AK90">
            <v>60.333333333333329</v>
          </cell>
        </row>
        <row r="91">
          <cell r="A91" t="str">
            <v>CPS-088-N-2017</v>
          </cell>
          <cell r="B91" t="str">
            <v>2 NACIONAL</v>
          </cell>
          <cell r="C91">
            <v>88</v>
          </cell>
          <cell r="D91" t="str">
            <v>JORGE ANDRES DUARTE TORRES</v>
          </cell>
          <cell r="E91">
            <v>4090200</v>
          </cell>
          <cell r="F91">
            <v>40902000</v>
          </cell>
          <cell r="G91" t="str">
            <v>2017420501000088E</v>
          </cell>
          <cell r="H91">
            <v>16360800</v>
          </cell>
          <cell r="I91">
            <v>0</v>
          </cell>
          <cell r="J91">
            <v>42766</v>
          </cell>
          <cell r="K91">
            <v>4090200</v>
          </cell>
          <cell r="L91">
            <v>42786</v>
          </cell>
          <cell r="M91">
            <v>4090200</v>
          </cell>
          <cell r="N91">
            <v>42817</v>
          </cell>
          <cell r="O91">
            <v>4090200</v>
          </cell>
          <cell r="P91">
            <v>42849</v>
          </cell>
          <cell r="Q91">
            <v>4090200</v>
          </cell>
          <cell r="R91">
            <v>42877</v>
          </cell>
          <cell r="S91">
            <v>4090200</v>
          </cell>
          <cell r="T91">
            <v>42907</v>
          </cell>
          <cell r="U91">
            <v>4090200</v>
          </cell>
          <cell r="V91">
            <v>42935</v>
          </cell>
          <cell r="AK91">
            <v>60</v>
          </cell>
        </row>
        <row r="92">
          <cell r="A92" t="str">
            <v>CPS-089-N-2017</v>
          </cell>
          <cell r="B92" t="str">
            <v>2 NACIONAL</v>
          </cell>
          <cell r="C92">
            <v>89</v>
          </cell>
          <cell r="D92" t="str">
            <v xml:space="preserve">CAMILA ROMERO CHICO </v>
          </cell>
          <cell r="E92">
            <v>4987800</v>
          </cell>
          <cell r="F92">
            <v>49878000</v>
          </cell>
          <cell r="G92" t="str">
            <v>2017420501000089E</v>
          </cell>
          <cell r="H92">
            <v>19784940</v>
          </cell>
          <cell r="I92">
            <v>166260</v>
          </cell>
          <cell r="J92">
            <v>42788</v>
          </cell>
          <cell r="K92">
            <v>4987800</v>
          </cell>
          <cell r="L92">
            <v>42788</v>
          </cell>
          <cell r="M92">
            <v>4987800</v>
          </cell>
          <cell r="N92">
            <v>42821</v>
          </cell>
          <cell r="O92">
            <v>4987800</v>
          </cell>
          <cell r="P92">
            <v>42845</v>
          </cell>
          <cell r="Q92">
            <v>4987800</v>
          </cell>
          <cell r="R92">
            <v>42879</v>
          </cell>
          <cell r="S92">
            <v>4987800</v>
          </cell>
          <cell r="T92">
            <v>42908</v>
          </cell>
          <cell r="U92">
            <v>4987800</v>
          </cell>
          <cell r="V92">
            <v>42937</v>
          </cell>
          <cell r="AK92">
            <v>60.333333333333329</v>
          </cell>
        </row>
        <row r="93">
          <cell r="A93" t="str">
            <v>CPS-090-N-2017</v>
          </cell>
          <cell r="B93" t="str">
            <v>2 NACIONAL</v>
          </cell>
          <cell r="C93">
            <v>90</v>
          </cell>
          <cell r="D93" t="str">
            <v>EDUARDO CORTES ZUBIETA</v>
          </cell>
          <cell r="E93">
            <v>5518200</v>
          </cell>
          <cell r="F93">
            <v>55182000</v>
          </cell>
          <cell r="G93" t="str">
            <v>2017420501000090E</v>
          </cell>
          <cell r="H93">
            <v>22072800</v>
          </cell>
          <cell r="I93">
            <v>0</v>
          </cell>
          <cell r="J93">
            <v>42767</v>
          </cell>
          <cell r="K93">
            <v>5518200</v>
          </cell>
          <cell r="L93">
            <v>42790</v>
          </cell>
          <cell r="M93">
            <v>5518200</v>
          </cell>
          <cell r="N93">
            <v>42818</v>
          </cell>
          <cell r="O93">
            <v>5518200</v>
          </cell>
          <cell r="P93">
            <v>42851</v>
          </cell>
          <cell r="Q93">
            <v>5518200</v>
          </cell>
          <cell r="R93">
            <v>42881</v>
          </cell>
          <cell r="S93">
            <v>5518200</v>
          </cell>
          <cell r="T93">
            <v>42909</v>
          </cell>
          <cell r="U93">
            <v>5518200</v>
          </cell>
          <cell r="V93">
            <v>42940</v>
          </cell>
          <cell r="AK93">
            <v>60</v>
          </cell>
        </row>
        <row r="94">
          <cell r="A94" t="str">
            <v>CPS-091-N-2017</v>
          </cell>
          <cell r="B94" t="str">
            <v>2 NACIONAL</v>
          </cell>
          <cell r="C94">
            <v>91</v>
          </cell>
          <cell r="D94" t="str">
            <v>HEIMUNT ALEXANDER DUARTE CUBILLOS</v>
          </cell>
          <cell r="E94">
            <v>5518200</v>
          </cell>
          <cell r="F94">
            <v>55182000</v>
          </cell>
          <cell r="G94" t="str">
            <v>2017420501000091E</v>
          </cell>
          <cell r="H94">
            <v>27407060</v>
          </cell>
          <cell r="I94">
            <v>183940</v>
          </cell>
          <cell r="J94">
            <v>42789</v>
          </cell>
          <cell r="K94">
            <v>5518200</v>
          </cell>
          <cell r="L94">
            <v>42789</v>
          </cell>
          <cell r="M94">
            <v>5518200</v>
          </cell>
          <cell r="N94">
            <v>42821</v>
          </cell>
          <cell r="O94">
            <v>5518200</v>
          </cell>
          <cell r="P94">
            <v>42849</v>
          </cell>
          <cell r="Q94">
            <v>5518200</v>
          </cell>
          <cell r="R94">
            <v>42877</v>
          </cell>
          <cell r="S94">
            <v>5518200</v>
          </cell>
          <cell r="T94">
            <v>42908</v>
          </cell>
          <cell r="AK94">
            <v>50.333333333333343</v>
          </cell>
        </row>
        <row r="95">
          <cell r="A95" t="str">
            <v>CPS-092-N-2017</v>
          </cell>
          <cell r="B95" t="str">
            <v>2 NACIONAL</v>
          </cell>
          <cell r="C95">
            <v>92</v>
          </cell>
          <cell r="D95" t="str">
            <v>FRANCISCO ANDRES CEDIEL PEDRAZA</v>
          </cell>
          <cell r="E95">
            <v>2437800</v>
          </cell>
          <cell r="F95">
            <v>24378000</v>
          </cell>
          <cell r="G95" t="str">
            <v>2017420501000092E</v>
          </cell>
          <cell r="H95">
            <v>9670740</v>
          </cell>
          <cell r="I95">
            <v>81260</v>
          </cell>
          <cell r="J95">
            <v>42790</v>
          </cell>
          <cell r="K95">
            <v>2437000</v>
          </cell>
          <cell r="L95">
            <v>42790</v>
          </cell>
          <cell r="M95">
            <v>2437800</v>
          </cell>
          <cell r="N95">
            <v>42821</v>
          </cell>
          <cell r="O95">
            <v>2437800</v>
          </cell>
          <cell r="P95">
            <v>42849</v>
          </cell>
          <cell r="Q95">
            <v>2437800</v>
          </cell>
          <cell r="R95">
            <v>42881</v>
          </cell>
          <cell r="S95">
            <v>2437800</v>
          </cell>
          <cell r="T95">
            <v>42909</v>
          </cell>
          <cell r="U95">
            <v>2437800</v>
          </cell>
          <cell r="V95">
            <v>42937</v>
          </cell>
          <cell r="AK95">
            <v>60.330051685946337</v>
          </cell>
        </row>
        <row r="96">
          <cell r="A96" t="str">
            <v>CPS-093-N-2017</v>
          </cell>
          <cell r="B96" t="str">
            <v>2 NACIONAL</v>
          </cell>
          <cell r="C96">
            <v>93</v>
          </cell>
          <cell r="D96" t="str">
            <v>CAROLINA GONZALEZ DELGADO</v>
          </cell>
          <cell r="E96">
            <v>4987800</v>
          </cell>
          <cell r="F96">
            <v>49878000</v>
          </cell>
          <cell r="G96" t="str">
            <v>2017420501000093E</v>
          </cell>
          <cell r="H96">
            <v>19951200</v>
          </cell>
          <cell r="I96">
            <v>0</v>
          </cell>
          <cell r="J96">
            <v>42766</v>
          </cell>
          <cell r="K96">
            <v>4987800</v>
          </cell>
          <cell r="L96">
            <v>42790</v>
          </cell>
          <cell r="M96">
            <v>4987800</v>
          </cell>
          <cell r="N96">
            <v>42821</v>
          </cell>
          <cell r="O96">
            <v>4987800</v>
          </cell>
          <cell r="P96">
            <v>42846</v>
          </cell>
          <cell r="Q96">
            <v>4987800</v>
          </cell>
          <cell r="R96">
            <v>42879</v>
          </cell>
          <cell r="S96">
            <v>4987800</v>
          </cell>
          <cell r="T96">
            <v>42907</v>
          </cell>
          <cell r="U96">
            <v>4987800</v>
          </cell>
          <cell r="V96">
            <v>42941</v>
          </cell>
          <cell r="AK96">
            <v>60</v>
          </cell>
        </row>
        <row r="97">
          <cell r="A97" t="str">
            <v>CPS-094-N-2017</v>
          </cell>
          <cell r="B97" t="str">
            <v>2 NACIONAL</v>
          </cell>
          <cell r="C97">
            <v>94</v>
          </cell>
          <cell r="D97" t="str">
            <v>JOSE MARIO BETANCOURT MUÑOZ</v>
          </cell>
          <cell r="E97">
            <v>2437800</v>
          </cell>
          <cell r="F97">
            <v>24378000</v>
          </cell>
          <cell r="G97" t="str">
            <v>2017420501000094E</v>
          </cell>
          <cell r="H97">
            <v>9669940</v>
          </cell>
          <cell r="I97">
            <v>81260</v>
          </cell>
          <cell r="J97">
            <v>42790</v>
          </cell>
          <cell r="K97">
            <v>2437800</v>
          </cell>
          <cell r="L97">
            <v>42790</v>
          </cell>
          <cell r="M97">
            <v>2437800</v>
          </cell>
          <cell r="N97">
            <v>42821</v>
          </cell>
          <cell r="O97">
            <v>2437800</v>
          </cell>
          <cell r="P97">
            <v>42849</v>
          </cell>
          <cell r="Q97">
            <v>2437800</v>
          </cell>
          <cell r="R97">
            <v>42878</v>
          </cell>
          <cell r="S97">
            <v>2437800</v>
          </cell>
          <cell r="T97">
            <v>42909</v>
          </cell>
          <cell r="U97">
            <v>2437800</v>
          </cell>
          <cell r="V97">
            <v>42937</v>
          </cell>
          <cell r="AK97">
            <v>60.333333333333329</v>
          </cell>
        </row>
        <row r="98">
          <cell r="A98" t="str">
            <v>CPS-095-N-2017</v>
          </cell>
          <cell r="B98" t="str">
            <v>2 NACIONAL</v>
          </cell>
          <cell r="C98">
            <v>95</v>
          </cell>
          <cell r="D98" t="str">
            <v>HELENA ALEJANDRA DEL PILAR DIAZ PAVA</v>
          </cell>
          <cell r="E98">
            <v>3559800</v>
          </cell>
          <cell r="F98">
            <v>35598000</v>
          </cell>
          <cell r="G98" t="str">
            <v>2017420501000095E</v>
          </cell>
          <cell r="H98">
            <v>14239200</v>
          </cell>
          <cell r="K98">
            <v>3559800</v>
          </cell>
          <cell r="L98">
            <v>42786</v>
          </cell>
          <cell r="M98">
            <v>3559800</v>
          </cell>
          <cell r="N98">
            <v>42821</v>
          </cell>
          <cell r="O98">
            <v>3559800</v>
          </cell>
          <cell r="P98">
            <v>42845</v>
          </cell>
          <cell r="Q98">
            <v>3559800</v>
          </cell>
          <cell r="R98">
            <v>42878</v>
          </cell>
          <cell r="S98">
            <v>3559800</v>
          </cell>
          <cell r="T98">
            <v>42907</v>
          </cell>
          <cell r="U98">
            <v>3559800</v>
          </cell>
          <cell r="V98">
            <v>42940</v>
          </cell>
          <cell r="AK98">
            <v>60</v>
          </cell>
        </row>
        <row r="99">
          <cell r="A99" t="str">
            <v>CPS-096-N-2017</v>
          </cell>
          <cell r="B99" t="str">
            <v>2 NACIONAL</v>
          </cell>
          <cell r="C99">
            <v>96</v>
          </cell>
          <cell r="D99" t="str">
            <v>MAYRA ALEJANDRA LUNA GELVEZ</v>
          </cell>
          <cell r="E99">
            <v>3294600</v>
          </cell>
          <cell r="F99">
            <v>32946000</v>
          </cell>
          <cell r="G99" t="str">
            <v>2017420501000096E</v>
          </cell>
          <cell r="H99">
            <v>13179000</v>
          </cell>
          <cell r="K99">
            <v>3294600</v>
          </cell>
          <cell r="L99">
            <v>42788</v>
          </cell>
          <cell r="M99">
            <v>3294600</v>
          </cell>
          <cell r="N99">
            <v>42821</v>
          </cell>
          <cell r="O99">
            <v>3294600</v>
          </cell>
          <cell r="P99">
            <v>42845</v>
          </cell>
          <cell r="Q99">
            <v>3294600</v>
          </cell>
          <cell r="R99">
            <v>42878</v>
          </cell>
          <cell r="S99">
            <v>3294600</v>
          </cell>
          <cell r="T99">
            <v>42908</v>
          </cell>
          <cell r="U99">
            <v>3294000</v>
          </cell>
          <cell r="V99">
            <v>42940</v>
          </cell>
          <cell r="AK99">
            <v>59.998178838098703</v>
          </cell>
        </row>
        <row r="100">
          <cell r="A100" t="str">
            <v>CPS-097-N-2017</v>
          </cell>
          <cell r="B100" t="str">
            <v>2 NACIONAL</v>
          </cell>
          <cell r="C100">
            <v>97</v>
          </cell>
          <cell r="D100" t="str">
            <v>ANAMARIA FUENTES BACA</v>
          </cell>
          <cell r="E100">
            <v>5946600</v>
          </cell>
          <cell r="F100">
            <v>31120540</v>
          </cell>
          <cell r="G100" t="str">
            <v>2017420501000097E</v>
          </cell>
          <cell r="H100">
            <v>1387540</v>
          </cell>
          <cell r="K100">
            <v>5946600</v>
          </cell>
          <cell r="L100">
            <v>42789</v>
          </cell>
          <cell r="M100">
            <v>5946600</v>
          </cell>
          <cell r="N100">
            <v>42821</v>
          </cell>
          <cell r="O100">
            <v>5946600</v>
          </cell>
          <cell r="P100">
            <v>42850</v>
          </cell>
          <cell r="Q100">
            <v>5946600</v>
          </cell>
          <cell r="R100">
            <v>42899</v>
          </cell>
          <cell r="S100">
            <v>5946600</v>
          </cell>
          <cell r="T100">
            <v>42909</v>
          </cell>
          <cell r="AK100">
            <v>95.541401273885356</v>
          </cell>
        </row>
        <row r="101">
          <cell r="A101" t="str">
            <v>CPS-098-N-2017</v>
          </cell>
          <cell r="B101" t="str">
            <v>2 NACIONAL</v>
          </cell>
          <cell r="C101">
            <v>98</v>
          </cell>
          <cell r="D101" t="str">
            <v>OLGA LUCIA PIÑEROS AMIN</v>
          </cell>
          <cell r="E101">
            <v>7854000</v>
          </cell>
          <cell r="F101">
            <v>78540000</v>
          </cell>
          <cell r="G101" t="str">
            <v>2017420501000098E</v>
          </cell>
          <cell r="H101">
            <v>39270000</v>
          </cell>
          <cell r="K101">
            <v>7854000</v>
          </cell>
          <cell r="L101">
            <v>42789</v>
          </cell>
          <cell r="M101">
            <v>7854000</v>
          </cell>
          <cell r="N101">
            <v>42822</v>
          </cell>
          <cell r="O101">
            <v>7854000</v>
          </cell>
          <cell r="P101">
            <v>42845</v>
          </cell>
          <cell r="Q101">
            <v>7854000</v>
          </cell>
          <cell r="R101">
            <v>42877</v>
          </cell>
          <cell r="S101">
            <v>7854000</v>
          </cell>
          <cell r="T101">
            <v>42907</v>
          </cell>
          <cell r="AK101">
            <v>50</v>
          </cell>
        </row>
        <row r="102">
          <cell r="A102" t="str">
            <v>CPS-099-N-2017</v>
          </cell>
          <cell r="B102" t="str">
            <v>2 NACIONAL</v>
          </cell>
          <cell r="C102">
            <v>99</v>
          </cell>
          <cell r="D102" t="str">
            <v>SANTIAGO JOSE OLAYA GOMEZ</v>
          </cell>
          <cell r="E102">
            <v>5518200</v>
          </cell>
          <cell r="F102">
            <v>55182000</v>
          </cell>
          <cell r="G102" t="str">
            <v>2017420501000099E</v>
          </cell>
          <cell r="H102">
            <v>22072800</v>
          </cell>
          <cell r="K102">
            <v>5518200</v>
          </cell>
          <cell r="L102">
            <v>42788</v>
          </cell>
          <cell r="M102">
            <v>5518200</v>
          </cell>
          <cell r="N102">
            <v>42821</v>
          </cell>
          <cell r="O102">
            <v>5518200</v>
          </cell>
          <cell r="P102">
            <v>42845</v>
          </cell>
          <cell r="Q102">
            <v>5518200</v>
          </cell>
          <cell r="R102">
            <v>42878</v>
          </cell>
          <cell r="S102">
            <v>5518200</v>
          </cell>
          <cell r="T102">
            <v>42907</v>
          </cell>
          <cell r="U102">
            <v>5518200</v>
          </cell>
          <cell r="V102">
            <v>42940</v>
          </cell>
          <cell r="AK102">
            <v>60</v>
          </cell>
        </row>
        <row r="103">
          <cell r="A103" t="str">
            <v>CPS-100-N-2017</v>
          </cell>
          <cell r="B103" t="str">
            <v>2 NACIONAL</v>
          </cell>
          <cell r="C103">
            <v>100</v>
          </cell>
          <cell r="D103" t="str">
            <v>ALEX MAURICIO BELTRAN PLAZA</v>
          </cell>
          <cell r="E103">
            <v>4457400</v>
          </cell>
          <cell r="F103">
            <v>44574000</v>
          </cell>
          <cell r="G103" t="str">
            <v>2017420501000100E</v>
          </cell>
          <cell r="H103">
            <v>17829600</v>
          </cell>
          <cell r="K103">
            <v>4457400</v>
          </cell>
          <cell r="L103">
            <v>42788</v>
          </cell>
          <cell r="M103">
            <v>4457400</v>
          </cell>
          <cell r="N103">
            <v>42818</v>
          </cell>
          <cell r="O103">
            <v>4457400</v>
          </cell>
          <cell r="P103">
            <v>42845</v>
          </cell>
          <cell r="Q103">
            <v>4457400</v>
          </cell>
          <cell r="R103">
            <v>42877</v>
          </cell>
          <cell r="S103">
            <v>4457400</v>
          </cell>
          <cell r="T103">
            <v>42907</v>
          </cell>
          <cell r="U103">
            <v>4457400</v>
          </cell>
          <cell r="V103">
            <v>42935</v>
          </cell>
          <cell r="AK103">
            <v>60</v>
          </cell>
        </row>
        <row r="104">
          <cell r="A104" t="str">
            <v>CPS-101-N-2017</v>
          </cell>
          <cell r="B104" t="str">
            <v>2 NACIONAL</v>
          </cell>
          <cell r="C104">
            <v>101</v>
          </cell>
          <cell r="D104" t="str">
            <v>JAIME ANDRES ECHEVERRIA RODRIGUEZ</v>
          </cell>
          <cell r="E104">
            <v>4090200</v>
          </cell>
          <cell r="F104">
            <v>40902000</v>
          </cell>
          <cell r="G104" t="str">
            <v>2017420501000101E</v>
          </cell>
          <cell r="H104">
            <v>16360800</v>
          </cell>
          <cell r="K104">
            <v>4090200</v>
          </cell>
          <cell r="L104">
            <v>42787</v>
          </cell>
          <cell r="M104">
            <v>4090200</v>
          </cell>
          <cell r="N104">
            <v>42822</v>
          </cell>
          <cell r="O104">
            <v>4090200</v>
          </cell>
          <cell r="P104">
            <v>42846</v>
          </cell>
          <cell r="Q104">
            <v>4090200</v>
          </cell>
          <cell r="R104">
            <v>42879</v>
          </cell>
          <cell r="S104">
            <v>4090200</v>
          </cell>
          <cell r="T104">
            <v>42907</v>
          </cell>
          <cell r="U104">
            <v>4090200</v>
          </cell>
          <cell r="V104">
            <v>42940</v>
          </cell>
          <cell r="AK104">
            <v>60</v>
          </cell>
        </row>
        <row r="105">
          <cell r="A105" t="str">
            <v>CPS-102-N-2017</v>
          </cell>
          <cell r="B105" t="str">
            <v>2 NACIONAL</v>
          </cell>
          <cell r="C105">
            <v>102</v>
          </cell>
          <cell r="D105" t="str">
            <v xml:space="preserve">YENNY PAOLA DEVIA </v>
          </cell>
          <cell r="E105">
            <v>7854000</v>
          </cell>
          <cell r="F105">
            <v>78540000</v>
          </cell>
          <cell r="G105" t="str">
            <v>2017420501000102E</v>
          </cell>
          <cell r="H105">
            <v>31416000</v>
          </cell>
          <cell r="K105">
            <v>7854000</v>
          </cell>
          <cell r="L105">
            <v>42789</v>
          </cell>
          <cell r="M105">
            <v>7854000</v>
          </cell>
          <cell r="N105">
            <v>42821</v>
          </cell>
          <cell r="O105">
            <v>7854000</v>
          </cell>
          <cell r="P105">
            <v>42849</v>
          </cell>
          <cell r="Q105">
            <v>7854000</v>
          </cell>
          <cell r="R105">
            <v>42877</v>
          </cell>
          <cell r="S105">
            <v>7854000</v>
          </cell>
          <cell r="T105">
            <v>42907</v>
          </cell>
          <cell r="U105">
            <v>7854000</v>
          </cell>
          <cell r="V105">
            <v>42935</v>
          </cell>
          <cell r="AK105">
            <v>60</v>
          </cell>
        </row>
        <row r="106">
          <cell r="A106" t="str">
            <v>CPS-103-N-2017</v>
          </cell>
          <cell r="B106" t="str">
            <v>2 NACIONAL</v>
          </cell>
          <cell r="C106">
            <v>103</v>
          </cell>
          <cell r="D106" t="str">
            <v>CLAUDIA PATRICIA BERROCAL CONDE</v>
          </cell>
          <cell r="E106">
            <v>3559800</v>
          </cell>
          <cell r="F106">
            <v>35598000</v>
          </cell>
          <cell r="G106" t="str">
            <v>2017420501000103E</v>
          </cell>
          <cell r="H106">
            <v>14239200</v>
          </cell>
          <cell r="K106">
            <v>3559800</v>
          </cell>
          <cell r="L106">
            <v>42786</v>
          </cell>
          <cell r="M106">
            <v>3559800</v>
          </cell>
          <cell r="N106">
            <v>42817</v>
          </cell>
          <cell r="O106">
            <v>3559800</v>
          </cell>
          <cell r="P106">
            <v>42845</v>
          </cell>
          <cell r="Q106">
            <v>3559800</v>
          </cell>
          <cell r="R106">
            <v>42877</v>
          </cell>
          <cell r="S106">
            <v>3559800</v>
          </cell>
          <cell r="T106">
            <v>42907</v>
          </cell>
          <cell r="U106">
            <v>3559800</v>
          </cell>
          <cell r="V106">
            <v>42935</v>
          </cell>
          <cell r="AK106">
            <v>60</v>
          </cell>
        </row>
        <row r="107">
          <cell r="A107" t="str">
            <v>CPS-104-N-2017</v>
          </cell>
          <cell r="B107" t="str">
            <v>2 NACIONAL</v>
          </cell>
          <cell r="C107">
            <v>104</v>
          </cell>
          <cell r="D107" t="str">
            <v>PAULA ANDREA MOJICA MEDELLIN</v>
          </cell>
          <cell r="E107">
            <v>4987800</v>
          </cell>
          <cell r="F107">
            <v>49878000</v>
          </cell>
          <cell r="G107" t="str">
            <v>2017420501000104E</v>
          </cell>
          <cell r="H107">
            <v>19951200</v>
          </cell>
          <cell r="K107">
            <v>4987800</v>
          </cell>
          <cell r="L107">
            <v>42787</v>
          </cell>
          <cell r="M107">
            <v>4987800</v>
          </cell>
          <cell r="N107">
            <v>42821</v>
          </cell>
          <cell r="O107">
            <v>4987800</v>
          </cell>
          <cell r="P107">
            <v>42846</v>
          </cell>
          <cell r="Q107">
            <v>4987800</v>
          </cell>
          <cell r="R107">
            <v>42877</v>
          </cell>
          <cell r="S107">
            <v>4987800</v>
          </cell>
          <cell r="T107">
            <v>42907</v>
          </cell>
          <cell r="U107">
            <v>4987800</v>
          </cell>
          <cell r="V107">
            <v>42937</v>
          </cell>
          <cell r="AK107">
            <v>60</v>
          </cell>
        </row>
        <row r="108">
          <cell r="A108" t="str">
            <v>CPS-105-N-2017</v>
          </cell>
          <cell r="B108" t="str">
            <v>2 NACIONAL</v>
          </cell>
          <cell r="C108">
            <v>105</v>
          </cell>
          <cell r="D108" t="str">
            <v>CESAR MURILLO BOHORQUEZ</v>
          </cell>
          <cell r="E108">
            <v>3559800</v>
          </cell>
          <cell r="F108">
            <v>35598000</v>
          </cell>
          <cell r="G108" t="str">
            <v>2017420501000105E</v>
          </cell>
          <cell r="H108">
            <v>14239200</v>
          </cell>
          <cell r="K108">
            <v>3559800</v>
          </cell>
          <cell r="L108">
            <v>42787</v>
          </cell>
          <cell r="M108">
            <v>3559800</v>
          </cell>
          <cell r="N108">
            <v>42818</v>
          </cell>
          <cell r="O108">
            <v>3559800</v>
          </cell>
          <cell r="P108">
            <v>42849</v>
          </cell>
          <cell r="Q108">
            <v>3559800</v>
          </cell>
          <cell r="R108">
            <v>42877</v>
          </cell>
          <cell r="S108">
            <v>3559800</v>
          </cell>
          <cell r="T108">
            <v>42906</v>
          </cell>
          <cell r="U108">
            <v>3559800</v>
          </cell>
          <cell r="V108">
            <v>42937</v>
          </cell>
          <cell r="AK108">
            <v>60</v>
          </cell>
        </row>
        <row r="109">
          <cell r="A109" t="str">
            <v>CPS-106-N-2017</v>
          </cell>
          <cell r="B109" t="str">
            <v>2 NACIONAL</v>
          </cell>
          <cell r="C109">
            <v>106</v>
          </cell>
          <cell r="D109" t="str">
            <v>HELENA CRISTINA ROBLES CERVANTES</v>
          </cell>
          <cell r="E109">
            <v>7854000</v>
          </cell>
          <cell r="F109">
            <v>78540000</v>
          </cell>
          <cell r="G109" t="str">
            <v>2017420501000106E</v>
          </cell>
          <cell r="H109">
            <v>31416000</v>
          </cell>
          <cell r="K109">
            <v>7854000</v>
          </cell>
          <cell r="L109">
            <v>42790</v>
          </cell>
          <cell r="M109">
            <v>7854000</v>
          </cell>
          <cell r="N109">
            <v>42817</v>
          </cell>
          <cell r="O109">
            <v>7854000</v>
          </cell>
          <cell r="P109">
            <v>42850</v>
          </cell>
          <cell r="Q109">
            <v>7854000</v>
          </cell>
          <cell r="R109">
            <v>42877</v>
          </cell>
          <cell r="S109">
            <v>7854000</v>
          </cell>
          <cell r="T109">
            <v>42907</v>
          </cell>
          <cell r="U109">
            <v>7854000</v>
          </cell>
          <cell r="V109">
            <v>42941</v>
          </cell>
          <cell r="AK109">
            <v>60</v>
          </cell>
        </row>
        <row r="110">
          <cell r="A110" t="str">
            <v>CPS-107-N-2017</v>
          </cell>
          <cell r="B110" t="str">
            <v>2 NACIONAL</v>
          </cell>
          <cell r="C110">
            <v>107</v>
          </cell>
          <cell r="D110" t="str">
            <v>PILAR LEMUS ESPINOSA</v>
          </cell>
          <cell r="E110">
            <v>4457400</v>
          </cell>
          <cell r="F110">
            <v>44574000</v>
          </cell>
          <cell r="G110" t="str">
            <v>2017420501000107E</v>
          </cell>
          <cell r="H110">
            <v>17978180</v>
          </cell>
          <cell r="K110">
            <v>4308820</v>
          </cell>
          <cell r="L110">
            <v>42789</v>
          </cell>
          <cell r="M110">
            <v>4457400</v>
          </cell>
          <cell r="N110">
            <v>42817</v>
          </cell>
          <cell r="O110">
            <v>4457400</v>
          </cell>
          <cell r="P110">
            <v>42849</v>
          </cell>
          <cell r="Q110">
            <v>4457400</v>
          </cell>
          <cell r="R110">
            <v>42878</v>
          </cell>
          <cell r="S110">
            <v>4457400</v>
          </cell>
          <cell r="T110">
            <v>42908</v>
          </cell>
          <cell r="U110">
            <v>4457400</v>
          </cell>
          <cell r="V110">
            <v>42937</v>
          </cell>
          <cell r="AK110">
            <v>59.666666666666671</v>
          </cell>
        </row>
        <row r="111">
          <cell r="A111" t="str">
            <v>CPS-108-N-2017</v>
          </cell>
          <cell r="B111" t="str">
            <v>2 NACIONAL</v>
          </cell>
          <cell r="C111">
            <v>108</v>
          </cell>
          <cell r="D111" t="str">
            <v>MARIA PAULA AVILA  VERA</v>
          </cell>
          <cell r="E111">
            <v>3559800</v>
          </cell>
          <cell r="F111">
            <v>35598000</v>
          </cell>
          <cell r="G111" t="str">
            <v>2017420501000108E</v>
          </cell>
          <cell r="H111">
            <v>17917660</v>
          </cell>
          <cell r="K111">
            <v>3441140</v>
          </cell>
          <cell r="L111">
            <v>42788</v>
          </cell>
          <cell r="M111">
            <v>3559800</v>
          </cell>
          <cell r="N111">
            <v>42822</v>
          </cell>
          <cell r="O111">
            <v>3559800</v>
          </cell>
          <cell r="P111">
            <v>42846</v>
          </cell>
          <cell r="Q111">
            <v>3559800</v>
          </cell>
          <cell r="R111">
            <v>42878</v>
          </cell>
          <cell r="S111">
            <v>3559800</v>
          </cell>
          <cell r="T111">
            <v>42908</v>
          </cell>
          <cell r="AK111">
            <v>49.666666666666671</v>
          </cell>
        </row>
        <row r="112">
          <cell r="A112" t="str">
            <v>CPS-109-N-2017</v>
          </cell>
          <cell r="B112" t="str">
            <v>2 NACIONAL</v>
          </cell>
          <cell r="C112">
            <v>109</v>
          </cell>
          <cell r="D112" t="str">
            <v>IVONNE LUCELY LIEVANO NAVARRETE</v>
          </cell>
          <cell r="E112">
            <v>4987800</v>
          </cell>
          <cell r="F112">
            <v>49878000</v>
          </cell>
          <cell r="G112" t="str">
            <v>2017420501000109E</v>
          </cell>
          <cell r="H112">
            <v>20283720</v>
          </cell>
          <cell r="K112">
            <v>4655280</v>
          </cell>
          <cell r="L112">
            <v>42788</v>
          </cell>
          <cell r="M112">
            <v>4987800</v>
          </cell>
          <cell r="N112">
            <v>42821</v>
          </cell>
          <cell r="O112">
            <v>4987800</v>
          </cell>
          <cell r="P112">
            <v>42846</v>
          </cell>
          <cell r="Q112">
            <v>4987800</v>
          </cell>
          <cell r="R112">
            <v>42878</v>
          </cell>
          <cell r="S112">
            <v>4987800</v>
          </cell>
          <cell r="T112">
            <v>42908</v>
          </cell>
          <cell r="U112">
            <v>4987800</v>
          </cell>
          <cell r="V112">
            <v>42940</v>
          </cell>
          <cell r="AK112">
            <v>59.333333333333329</v>
          </cell>
        </row>
        <row r="113">
          <cell r="A113" t="str">
            <v>CPS-110-N-2017</v>
          </cell>
          <cell r="B113" t="str">
            <v>2 NACIONAL</v>
          </cell>
          <cell r="C113">
            <v>110</v>
          </cell>
          <cell r="D113" t="str">
            <v>ROSANA LORENA ROMERO ANGARITA</v>
          </cell>
          <cell r="E113">
            <v>4987800</v>
          </cell>
          <cell r="F113">
            <v>49878000</v>
          </cell>
          <cell r="G113" t="str">
            <v>2017420501000110E</v>
          </cell>
          <cell r="H113">
            <v>22278840</v>
          </cell>
          <cell r="K113">
            <v>4655280</v>
          </cell>
          <cell r="L113">
            <v>42787</v>
          </cell>
          <cell r="M113">
            <v>4987800</v>
          </cell>
          <cell r="N113">
            <v>42818</v>
          </cell>
          <cell r="O113">
            <v>2992680</v>
          </cell>
          <cell r="P113">
            <v>42849</v>
          </cell>
          <cell r="Q113">
            <v>4987800</v>
          </cell>
          <cell r="R113">
            <v>42878</v>
          </cell>
          <cell r="S113">
            <v>4987800</v>
          </cell>
          <cell r="T113">
            <v>42906</v>
          </cell>
          <cell r="U113">
            <v>4987800</v>
          </cell>
          <cell r="V113">
            <v>42937</v>
          </cell>
          <cell r="AK113">
            <v>55.333333333333336</v>
          </cell>
        </row>
        <row r="114">
          <cell r="A114" t="str">
            <v>CPS-111-N-2017</v>
          </cell>
          <cell r="B114" t="str">
            <v>2 NACIONAL</v>
          </cell>
          <cell r="C114">
            <v>111</v>
          </cell>
          <cell r="D114" t="str">
            <v>JORGE ENRIQUE ROJAS SANCHEZ</v>
          </cell>
          <cell r="E114">
            <v>4987800</v>
          </cell>
          <cell r="F114">
            <v>49878000</v>
          </cell>
          <cell r="G114" t="str">
            <v>2017420501000111E</v>
          </cell>
          <cell r="H114">
            <v>20283720</v>
          </cell>
          <cell r="K114">
            <v>4655280</v>
          </cell>
          <cell r="L114">
            <v>42788</v>
          </cell>
          <cell r="M114">
            <v>4987800</v>
          </cell>
          <cell r="N114">
            <v>42821</v>
          </cell>
          <cell r="O114">
            <v>4987800</v>
          </cell>
          <cell r="P114">
            <v>42863</v>
          </cell>
          <cell r="Q114">
            <v>4987800</v>
          </cell>
          <cell r="R114">
            <v>42878</v>
          </cell>
          <cell r="S114">
            <v>4987800</v>
          </cell>
          <cell r="T114">
            <v>42907</v>
          </cell>
          <cell r="U114">
            <v>4987800</v>
          </cell>
          <cell r="V114">
            <v>42937</v>
          </cell>
          <cell r="AK114">
            <v>59.333333333333329</v>
          </cell>
        </row>
        <row r="115">
          <cell r="A115" t="str">
            <v>CPS-112-N-2017</v>
          </cell>
          <cell r="B115" t="str">
            <v>2 NACIONAL</v>
          </cell>
          <cell r="C115">
            <v>112</v>
          </cell>
          <cell r="D115" t="str">
            <v>CAMILO ERNESTO ERAZO OBANDO</v>
          </cell>
          <cell r="E115">
            <v>5518200</v>
          </cell>
          <cell r="F115">
            <v>55182000</v>
          </cell>
          <cell r="G115" t="str">
            <v>2017420501000112E</v>
          </cell>
          <cell r="H115">
            <v>22440680</v>
          </cell>
          <cell r="K115">
            <v>5150320</v>
          </cell>
          <cell r="L115">
            <v>42787</v>
          </cell>
          <cell r="M115">
            <v>5518200</v>
          </cell>
          <cell r="N115">
            <v>42822</v>
          </cell>
          <cell r="O115">
            <v>5518200</v>
          </cell>
          <cell r="P115">
            <v>42849</v>
          </cell>
          <cell r="Q115">
            <v>5518200</v>
          </cell>
          <cell r="R115">
            <v>42878</v>
          </cell>
          <cell r="S115">
            <v>5518200</v>
          </cell>
          <cell r="T115">
            <v>42908</v>
          </cell>
          <cell r="U115">
            <v>5518200</v>
          </cell>
          <cell r="AK115">
            <v>59.333333333333329</v>
          </cell>
        </row>
        <row r="116">
          <cell r="A116" t="str">
            <v>CPS-113-N-2017</v>
          </cell>
          <cell r="B116" t="str">
            <v>2 NACIONAL</v>
          </cell>
          <cell r="C116">
            <v>113</v>
          </cell>
          <cell r="D116" t="str">
            <v>BETSY VIVIANA RODRIGUEZ CABEZA</v>
          </cell>
          <cell r="E116">
            <v>4987800</v>
          </cell>
          <cell r="F116">
            <v>49878000</v>
          </cell>
          <cell r="G116" t="str">
            <v>2017420501000113E</v>
          </cell>
          <cell r="H116">
            <v>20283720</v>
          </cell>
          <cell r="K116">
            <v>4655280</v>
          </cell>
          <cell r="L116">
            <v>42788</v>
          </cell>
          <cell r="M116">
            <v>4987800</v>
          </cell>
          <cell r="N116">
            <v>42823</v>
          </cell>
          <cell r="O116">
            <v>4987800</v>
          </cell>
          <cell r="P116">
            <v>42849</v>
          </cell>
          <cell r="Q116">
            <v>4987800</v>
          </cell>
          <cell r="R116">
            <v>42880</v>
          </cell>
          <cell r="S116">
            <v>4987800</v>
          </cell>
          <cell r="T116">
            <v>42908</v>
          </cell>
          <cell r="U116">
            <v>4987800</v>
          </cell>
          <cell r="V116">
            <v>42941</v>
          </cell>
          <cell r="AK116">
            <v>59.333333333333329</v>
          </cell>
        </row>
        <row r="117">
          <cell r="A117" t="str">
            <v>CPS-114-N-2017</v>
          </cell>
          <cell r="B117" t="str">
            <v>2 NACIONAL</v>
          </cell>
          <cell r="C117">
            <v>114</v>
          </cell>
          <cell r="D117" t="str">
            <v>PERLA HAYDEE RUEDA VELASQUEZ</v>
          </cell>
          <cell r="E117">
            <v>5946600</v>
          </cell>
          <cell r="F117">
            <v>59466000</v>
          </cell>
          <cell r="G117" t="str">
            <v>2017420501000114E</v>
          </cell>
          <cell r="H117">
            <v>24182840</v>
          </cell>
          <cell r="K117">
            <v>5550160</v>
          </cell>
          <cell r="L117">
            <v>42789</v>
          </cell>
          <cell r="M117">
            <v>5946600</v>
          </cell>
          <cell r="N117">
            <v>42822</v>
          </cell>
          <cell r="O117">
            <v>5946600</v>
          </cell>
          <cell r="P117">
            <v>42850</v>
          </cell>
          <cell r="Q117">
            <v>5946600</v>
          </cell>
          <cell r="R117">
            <v>42887</v>
          </cell>
          <cell r="S117">
            <v>5946600</v>
          </cell>
          <cell r="T117">
            <v>42921</v>
          </cell>
          <cell r="U117">
            <v>5946600</v>
          </cell>
          <cell r="AK117">
            <v>59.333333333333329</v>
          </cell>
        </row>
        <row r="118">
          <cell r="A118" t="str">
            <v>CPS-115-N-2017</v>
          </cell>
          <cell r="B118" t="str">
            <v>2 NACIONAL</v>
          </cell>
          <cell r="C118">
            <v>115</v>
          </cell>
          <cell r="D118" t="str">
            <v>ENRIQUE HARLEY CANO MORENO</v>
          </cell>
          <cell r="E118">
            <v>2437800</v>
          </cell>
          <cell r="F118">
            <v>24378000</v>
          </cell>
          <cell r="G118" t="str">
            <v>2017420501000115E</v>
          </cell>
          <cell r="H118">
            <v>12351520</v>
          </cell>
          <cell r="K118">
            <v>2275280</v>
          </cell>
          <cell r="L118">
            <v>42789</v>
          </cell>
          <cell r="M118">
            <v>2437800</v>
          </cell>
          <cell r="N118">
            <v>42821</v>
          </cell>
          <cell r="O118">
            <v>2437800</v>
          </cell>
          <cell r="P118">
            <v>42858</v>
          </cell>
          <cell r="Q118">
            <v>2437800</v>
          </cell>
          <cell r="R118">
            <v>42878</v>
          </cell>
          <cell r="S118">
            <v>2437800</v>
          </cell>
          <cell r="T118">
            <v>42907</v>
          </cell>
          <cell r="AK118">
            <v>49.333333333333329</v>
          </cell>
        </row>
        <row r="119">
          <cell r="A119" t="str">
            <v>CPS-116-N-2017</v>
          </cell>
          <cell r="B119" t="str">
            <v>2 NACIONAL</v>
          </cell>
          <cell r="C119">
            <v>116</v>
          </cell>
          <cell r="D119" t="str">
            <v>DIEGO ALEXANDER ARIAS VARGAS</v>
          </cell>
          <cell r="E119">
            <v>4987800</v>
          </cell>
          <cell r="F119">
            <v>49878000</v>
          </cell>
          <cell r="G119" t="str">
            <v>2017420501000116E</v>
          </cell>
          <cell r="H119">
            <v>20782500</v>
          </cell>
          <cell r="K119">
            <v>4156500</v>
          </cell>
          <cell r="L119">
            <v>42787</v>
          </cell>
          <cell r="M119">
            <v>4987800</v>
          </cell>
          <cell r="N119">
            <v>42817</v>
          </cell>
          <cell r="O119">
            <v>4987800</v>
          </cell>
          <cell r="P119">
            <v>42845</v>
          </cell>
          <cell r="Q119">
            <v>4987800</v>
          </cell>
          <cell r="R119">
            <v>42877</v>
          </cell>
          <cell r="S119">
            <v>4987800</v>
          </cell>
          <cell r="T119">
            <v>42907</v>
          </cell>
          <cell r="U119">
            <v>4987800</v>
          </cell>
          <cell r="V119">
            <v>42935</v>
          </cell>
          <cell r="AK119">
            <v>58.333333333333329</v>
          </cell>
        </row>
        <row r="120">
          <cell r="A120" t="str">
            <v>CPS-117-N-2017</v>
          </cell>
          <cell r="B120" t="str">
            <v>2 NACIONAL</v>
          </cell>
          <cell r="C120">
            <v>117</v>
          </cell>
          <cell r="D120" t="str">
            <v>INES CONCEPCION SANCHEZ RODRIGUEZ</v>
          </cell>
          <cell r="E120">
            <v>4987800</v>
          </cell>
          <cell r="F120">
            <v>49878000</v>
          </cell>
          <cell r="G120" t="str">
            <v>2017420501000117E</v>
          </cell>
          <cell r="H120">
            <v>20782500</v>
          </cell>
          <cell r="K120">
            <v>4156500</v>
          </cell>
          <cell r="L120">
            <v>42787</v>
          </cell>
          <cell r="M120">
            <v>4987800</v>
          </cell>
          <cell r="N120">
            <v>42823</v>
          </cell>
          <cell r="O120">
            <v>4987800</v>
          </cell>
          <cell r="P120">
            <v>42850</v>
          </cell>
          <cell r="Q120">
            <v>4987800</v>
          </cell>
          <cell r="R120">
            <v>42877</v>
          </cell>
          <cell r="S120">
            <v>4987800</v>
          </cell>
          <cell r="T120">
            <v>42908</v>
          </cell>
          <cell r="U120">
            <v>4987800</v>
          </cell>
          <cell r="V120">
            <v>42940</v>
          </cell>
          <cell r="AK120">
            <v>58.333333333333329</v>
          </cell>
        </row>
        <row r="121">
          <cell r="A121" t="str">
            <v>CPS-118-N-2017</v>
          </cell>
          <cell r="B121" t="str">
            <v>2 NACIONAL</v>
          </cell>
          <cell r="C121">
            <v>118</v>
          </cell>
          <cell r="D121" t="str">
            <v>LUZ AYDA CASTRO TRIANA</v>
          </cell>
          <cell r="E121">
            <v>4457400</v>
          </cell>
          <cell r="F121">
            <v>44574000</v>
          </cell>
          <cell r="G121" t="str">
            <v>2017420501000118E</v>
          </cell>
          <cell r="H121">
            <v>18572500</v>
          </cell>
          <cell r="K121">
            <v>3714500</v>
          </cell>
          <cell r="L121">
            <v>42787</v>
          </cell>
          <cell r="M121">
            <v>4457400</v>
          </cell>
          <cell r="N121">
            <v>42823</v>
          </cell>
          <cell r="O121">
            <v>4457400</v>
          </cell>
          <cell r="P121">
            <v>42850</v>
          </cell>
          <cell r="Q121">
            <v>4457400</v>
          </cell>
          <cell r="R121">
            <v>42877</v>
          </cell>
          <cell r="S121">
            <v>4457400</v>
          </cell>
          <cell r="T121">
            <v>42908</v>
          </cell>
          <cell r="U121">
            <v>4457400</v>
          </cell>
          <cell r="V121">
            <v>42940</v>
          </cell>
          <cell r="AK121">
            <v>58.333333333333329</v>
          </cell>
        </row>
        <row r="122">
          <cell r="A122" t="str">
            <v>CPS-119-N-2017</v>
          </cell>
          <cell r="B122" t="str">
            <v>2 NACIONAL</v>
          </cell>
          <cell r="C122">
            <v>119</v>
          </cell>
          <cell r="D122" t="str">
            <v>ANDRES FELIPE OYOLA VERGEL</v>
          </cell>
          <cell r="E122">
            <v>3559800</v>
          </cell>
          <cell r="F122">
            <v>35598000</v>
          </cell>
          <cell r="G122" t="str">
            <v>2017420501000119E</v>
          </cell>
          <cell r="H122">
            <v>14832500</v>
          </cell>
          <cell r="K122">
            <v>2966500</v>
          </cell>
          <cell r="L122">
            <v>42787</v>
          </cell>
          <cell r="M122">
            <v>3559800</v>
          </cell>
          <cell r="N122">
            <v>42823</v>
          </cell>
          <cell r="O122">
            <v>3559800</v>
          </cell>
          <cell r="P122">
            <v>42849</v>
          </cell>
          <cell r="Q122">
            <v>3559800</v>
          </cell>
          <cell r="R122">
            <v>42878</v>
          </cell>
          <cell r="S122">
            <v>3559800</v>
          </cell>
          <cell r="T122">
            <v>42908</v>
          </cell>
          <cell r="U122">
            <v>3559800</v>
          </cell>
          <cell r="V122">
            <v>42935</v>
          </cell>
          <cell r="AK122">
            <v>58.333333333333329</v>
          </cell>
        </row>
        <row r="123">
          <cell r="A123" t="str">
            <v>CPS-120-N-2017</v>
          </cell>
          <cell r="B123" t="str">
            <v>2 NACIONAL</v>
          </cell>
          <cell r="C123">
            <v>120</v>
          </cell>
          <cell r="D123" t="str">
            <v xml:space="preserve">MIGUEL FERNANDO MEJIA </v>
          </cell>
          <cell r="E123">
            <v>7854000</v>
          </cell>
          <cell r="F123">
            <v>78540000</v>
          </cell>
          <cell r="G123" t="str">
            <v>2017420501000120E</v>
          </cell>
          <cell r="H123">
            <v>0</v>
          </cell>
          <cell r="K123">
            <v>6545000</v>
          </cell>
          <cell r="L123">
            <v>42789</v>
          </cell>
          <cell r="M123">
            <v>7854000</v>
          </cell>
          <cell r="N123">
            <v>42829</v>
          </cell>
          <cell r="O123">
            <v>7854000</v>
          </cell>
          <cell r="P123">
            <v>42899</v>
          </cell>
          <cell r="Q123">
            <v>7854000</v>
          </cell>
          <cell r="R123">
            <v>42899</v>
          </cell>
          <cell r="S123">
            <v>48433000</v>
          </cell>
          <cell r="T123">
            <v>42887</v>
          </cell>
          <cell r="AK123">
            <v>100</v>
          </cell>
        </row>
        <row r="124">
          <cell r="A124" t="str">
            <v>CPS-121-N-2017</v>
          </cell>
          <cell r="B124" t="str">
            <v>2 NACIONAL</v>
          </cell>
          <cell r="C124">
            <v>121</v>
          </cell>
          <cell r="D124" t="str">
            <v>FREDY LEONARDO ARDILA RUIZ</v>
          </cell>
          <cell r="E124">
            <v>4987800</v>
          </cell>
          <cell r="F124">
            <v>49878000</v>
          </cell>
          <cell r="G124" t="str">
            <v>2017420501000121E</v>
          </cell>
          <cell r="H124">
            <v>20948760</v>
          </cell>
          <cell r="K124">
            <v>3990240</v>
          </cell>
          <cell r="L124">
            <v>42786</v>
          </cell>
          <cell r="M124">
            <v>4987800</v>
          </cell>
          <cell r="N124">
            <v>42817</v>
          </cell>
          <cell r="O124">
            <v>4987800</v>
          </cell>
          <cell r="P124">
            <v>42849</v>
          </cell>
          <cell r="Q124">
            <v>4987800</v>
          </cell>
          <cell r="R124">
            <v>42874</v>
          </cell>
          <cell r="S124">
            <v>4987800</v>
          </cell>
          <cell r="T124">
            <v>42906</v>
          </cell>
          <cell r="U124">
            <v>4987800</v>
          </cell>
          <cell r="V124">
            <v>42935</v>
          </cell>
          <cell r="AK124">
            <v>58.000000000000007</v>
          </cell>
        </row>
        <row r="125">
          <cell r="A125" t="str">
            <v>CPS-122-N-2017</v>
          </cell>
          <cell r="B125" t="str">
            <v>2 NACIONAL</v>
          </cell>
          <cell r="C125">
            <v>122</v>
          </cell>
          <cell r="D125" t="str">
            <v>JUAN BERNANDO VARGAS REYES</v>
          </cell>
          <cell r="E125">
            <v>4987800</v>
          </cell>
          <cell r="F125">
            <v>49878000</v>
          </cell>
          <cell r="G125" t="str">
            <v>2017420501000122E</v>
          </cell>
          <cell r="H125">
            <v>20948760</v>
          </cell>
          <cell r="K125">
            <v>3990240</v>
          </cell>
          <cell r="L125">
            <v>42789</v>
          </cell>
          <cell r="M125">
            <v>4987800</v>
          </cell>
          <cell r="N125">
            <v>42823</v>
          </cell>
          <cell r="O125">
            <v>4987800</v>
          </cell>
          <cell r="P125">
            <v>42849</v>
          </cell>
          <cell r="Q125">
            <v>4987800</v>
          </cell>
          <cell r="R125">
            <v>42877</v>
          </cell>
          <cell r="S125">
            <v>4987800</v>
          </cell>
          <cell r="T125">
            <v>42908</v>
          </cell>
          <cell r="U125">
            <v>4987800</v>
          </cell>
          <cell r="V125">
            <v>42940</v>
          </cell>
          <cell r="AK125">
            <v>58.000000000000007</v>
          </cell>
        </row>
        <row r="126">
          <cell r="A126" t="str">
            <v>CPS-123-N-2017</v>
          </cell>
          <cell r="B126" t="str">
            <v>2 NACIONAL</v>
          </cell>
          <cell r="C126">
            <v>123</v>
          </cell>
          <cell r="D126" t="str">
            <v xml:space="preserve">JOHANNA MARIA PUENTES AGUILAR </v>
          </cell>
          <cell r="E126">
            <v>4987800</v>
          </cell>
          <cell r="F126">
            <v>49878000</v>
          </cell>
          <cell r="G126" t="str">
            <v>2017420501000123E</v>
          </cell>
          <cell r="H126">
            <v>20948760</v>
          </cell>
          <cell r="K126">
            <v>3990240</v>
          </cell>
          <cell r="L126">
            <v>42789</v>
          </cell>
          <cell r="M126">
            <v>4987800</v>
          </cell>
          <cell r="N126">
            <v>42824</v>
          </cell>
          <cell r="O126">
            <v>4987800</v>
          </cell>
          <cell r="P126">
            <v>42849</v>
          </cell>
          <cell r="Q126">
            <v>4987800</v>
          </cell>
          <cell r="R126">
            <v>42878</v>
          </cell>
          <cell r="S126">
            <v>4987800</v>
          </cell>
          <cell r="T126">
            <v>42908</v>
          </cell>
          <cell r="U126">
            <v>4987800</v>
          </cell>
          <cell r="V126">
            <v>42941</v>
          </cell>
          <cell r="AK126">
            <v>58.000000000000007</v>
          </cell>
        </row>
        <row r="127">
          <cell r="A127" t="str">
            <v>CPS-124-N-2017</v>
          </cell>
          <cell r="B127" t="str">
            <v>2 NACIONAL</v>
          </cell>
          <cell r="C127">
            <v>124</v>
          </cell>
          <cell r="D127" t="str">
            <v>DALIA MARCELA ALVEAR PACHECO</v>
          </cell>
          <cell r="E127">
            <v>4987800</v>
          </cell>
          <cell r="F127">
            <v>49878000</v>
          </cell>
          <cell r="G127" t="str">
            <v>2017420501000124E</v>
          </cell>
          <cell r="H127">
            <v>39237360</v>
          </cell>
          <cell r="K127">
            <v>3990240</v>
          </cell>
          <cell r="L127">
            <v>42788</v>
          </cell>
          <cell r="M127">
            <v>3657720</v>
          </cell>
          <cell r="N127">
            <v>42818</v>
          </cell>
          <cell r="O127">
            <v>0</v>
          </cell>
          <cell r="P127">
            <v>42855</v>
          </cell>
          <cell r="Q127">
            <v>0</v>
          </cell>
          <cell r="R127">
            <v>42886</v>
          </cell>
          <cell r="S127">
            <v>0</v>
          </cell>
          <cell r="T127">
            <v>42916</v>
          </cell>
          <cell r="U127">
            <v>2992680</v>
          </cell>
          <cell r="V127">
            <v>42937</v>
          </cell>
          <cell r="AK127">
            <v>21.333333333333336</v>
          </cell>
        </row>
        <row r="128">
          <cell r="A128" t="str">
            <v>CPS-125-N-2017</v>
          </cell>
          <cell r="B128" t="str">
            <v>2 NACIONAL</v>
          </cell>
          <cell r="C128">
            <v>125</v>
          </cell>
          <cell r="D128" t="str">
            <v>JAMES AUGUSTO MONTEALEGRE GALEANO</v>
          </cell>
          <cell r="E128">
            <v>3559800</v>
          </cell>
          <cell r="F128">
            <v>35598000</v>
          </cell>
          <cell r="G128" t="str">
            <v>2017420501000125E</v>
          </cell>
          <cell r="H128">
            <v>22070760</v>
          </cell>
          <cell r="K128">
            <v>2847840</v>
          </cell>
          <cell r="L128">
            <v>42789</v>
          </cell>
          <cell r="M128">
            <v>3559800</v>
          </cell>
          <cell r="N128">
            <v>42818</v>
          </cell>
          <cell r="O128">
            <v>3559800</v>
          </cell>
          <cell r="P128">
            <v>42846</v>
          </cell>
          <cell r="Q128">
            <v>3559800</v>
          </cell>
          <cell r="R128">
            <v>42879</v>
          </cell>
          <cell r="AK128">
            <v>38</v>
          </cell>
        </row>
        <row r="129">
          <cell r="A129" t="str">
            <v>CPS-126-N-2017</v>
          </cell>
          <cell r="B129" t="str">
            <v>2 NACIONAL</v>
          </cell>
          <cell r="C129">
            <v>126</v>
          </cell>
          <cell r="D129" t="str">
            <v>JAIRO GARCIA RUIZ</v>
          </cell>
          <cell r="E129">
            <v>4987800</v>
          </cell>
          <cell r="F129">
            <v>49878000</v>
          </cell>
          <cell r="G129" t="str">
            <v>2017420501000126E</v>
          </cell>
          <cell r="H129">
            <v>20948760</v>
          </cell>
          <cell r="K129">
            <v>3990240</v>
          </cell>
          <cell r="L129">
            <v>42787</v>
          </cell>
          <cell r="M129">
            <v>4987800</v>
          </cell>
          <cell r="N129">
            <v>42818</v>
          </cell>
          <cell r="O129">
            <v>4987800</v>
          </cell>
          <cell r="P129">
            <v>42850</v>
          </cell>
          <cell r="Q129">
            <v>4987800</v>
          </cell>
          <cell r="R129">
            <v>42877</v>
          </cell>
          <cell r="S129">
            <v>4987800</v>
          </cell>
          <cell r="T129">
            <v>42909</v>
          </cell>
          <cell r="U129">
            <v>4987800</v>
          </cell>
          <cell r="V129">
            <v>42941</v>
          </cell>
          <cell r="AK129">
            <v>58.000000000000007</v>
          </cell>
        </row>
        <row r="130">
          <cell r="A130" t="str">
            <v>CPS-127-N-2017</v>
          </cell>
          <cell r="B130" t="str">
            <v>2 NACIONAL</v>
          </cell>
          <cell r="C130">
            <v>127</v>
          </cell>
          <cell r="D130" t="str">
            <v>CAROLINA DEL ROSARIO CUBILLOS ORTIZ</v>
          </cell>
          <cell r="E130">
            <v>4987800</v>
          </cell>
          <cell r="F130">
            <v>49878000</v>
          </cell>
          <cell r="G130" t="str">
            <v>2017420501000127E</v>
          </cell>
          <cell r="H130">
            <v>21281280</v>
          </cell>
          <cell r="K130">
            <v>3657720</v>
          </cell>
          <cell r="L130">
            <v>42787</v>
          </cell>
          <cell r="M130">
            <v>4987800</v>
          </cell>
          <cell r="N130">
            <v>42823</v>
          </cell>
          <cell r="O130">
            <v>4987800</v>
          </cell>
          <cell r="P130">
            <v>42849</v>
          </cell>
          <cell r="Q130">
            <v>4987800</v>
          </cell>
          <cell r="R130">
            <v>42880</v>
          </cell>
          <cell r="S130">
            <v>4987800</v>
          </cell>
          <cell r="T130">
            <v>42908</v>
          </cell>
          <cell r="U130">
            <v>4987800</v>
          </cell>
          <cell r="V130">
            <v>42940</v>
          </cell>
          <cell r="AK130">
            <v>57.333333333333329</v>
          </cell>
        </row>
        <row r="131">
          <cell r="A131" t="str">
            <v>CPS-128-N-2017</v>
          </cell>
          <cell r="B131" t="str">
            <v>2 NACIONAL</v>
          </cell>
          <cell r="C131">
            <v>128</v>
          </cell>
          <cell r="D131" t="str">
            <v>OSCAR JOSE LUENGUAS GONZALEZ</v>
          </cell>
          <cell r="E131">
            <v>4987800</v>
          </cell>
          <cell r="F131">
            <v>49878000</v>
          </cell>
          <cell r="G131" t="str">
            <v>2017420501000128E</v>
          </cell>
          <cell r="H131">
            <v>21281280</v>
          </cell>
          <cell r="K131">
            <v>3657720</v>
          </cell>
          <cell r="L131">
            <v>42789</v>
          </cell>
          <cell r="M131">
            <v>4987800</v>
          </cell>
          <cell r="N131">
            <v>42818</v>
          </cell>
          <cell r="O131">
            <v>4987800</v>
          </cell>
          <cell r="P131">
            <v>42849</v>
          </cell>
          <cell r="Q131">
            <v>4987800</v>
          </cell>
          <cell r="R131">
            <v>42878</v>
          </cell>
          <cell r="S131">
            <v>4987800</v>
          </cell>
          <cell r="T131">
            <v>42907</v>
          </cell>
          <cell r="U131">
            <v>4987800</v>
          </cell>
          <cell r="V131">
            <v>42937</v>
          </cell>
          <cell r="AK131">
            <v>57.333333333333329</v>
          </cell>
        </row>
        <row r="132">
          <cell r="A132" t="str">
            <v>CPS-129-N-2017</v>
          </cell>
          <cell r="B132" t="str">
            <v>2 NACIONAL</v>
          </cell>
          <cell r="C132">
            <v>129</v>
          </cell>
          <cell r="D132" t="str">
            <v>LAURA CRISTINA RODRIGUEZ FORERO</v>
          </cell>
          <cell r="E132">
            <v>4987800</v>
          </cell>
          <cell r="F132">
            <v>49878000</v>
          </cell>
          <cell r="G132" t="str">
            <v>2017420501000129E</v>
          </cell>
          <cell r="H132">
            <v>26269080</v>
          </cell>
          <cell r="K132">
            <v>3657720</v>
          </cell>
          <cell r="L132">
            <v>42789</v>
          </cell>
          <cell r="M132">
            <v>4987800</v>
          </cell>
          <cell r="N132">
            <v>42822</v>
          </cell>
          <cell r="O132">
            <v>4987800</v>
          </cell>
          <cell r="P132">
            <v>42845</v>
          </cell>
          <cell r="Q132">
            <v>4987800</v>
          </cell>
          <cell r="R132">
            <v>42878</v>
          </cell>
          <cell r="S132">
            <v>4987800</v>
          </cell>
          <cell r="T132">
            <v>42907</v>
          </cell>
          <cell r="AK132">
            <v>47.333333333333336</v>
          </cell>
        </row>
        <row r="133">
          <cell r="A133" t="str">
            <v>CPS-130-N-2017</v>
          </cell>
          <cell r="B133" t="str">
            <v>2 NACIONAL</v>
          </cell>
          <cell r="C133">
            <v>130</v>
          </cell>
          <cell r="D133" t="str">
            <v>DAIRA EMILCE RECALDE RODRIGUEZ</v>
          </cell>
          <cell r="E133">
            <v>4987800</v>
          </cell>
          <cell r="F133">
            <v>49878000</v>
          </cell>
          <cell r="G133" t="str">
            <v>2017420501000130E</v>
          </cell>
          <cell r="H133">
            <v>21281280</v>
          </cell>
          <cell r="K133">
            <v>3657720</v>
          </cell>
          <cell r="L133">
            <v>42788</v>
          </cell>
          <cell r="M133">
            <v>4987800</v>
          </cell>
          <cell r="N133">
            <v>42818</v>
          </cell>
          <cell r="O133">
            <v>4987800</v>
          </cell>
          <cell r="P133">
            <v>42850</v>
          </cell>
          <cell r="Q133">
            <v>4987800</v>
          </cell>
          <cell r="R133">
            <v>42880</v>
          </cell>
          <cell r="S133">
            <v>4987800</v>
          </cell>
          <cell r="T133">
            <v>42909</v>
          </cell>
          <cell r="U133">
            <v>4987800</v>
          </cell>
          <cell r="V133">
            <v>42937</v>
          </cell>
          <cell r="AK133">
            <v>57.333333333333329</v>
          </cell>
        </row>
        <row r="134">
          <cell r="A134" t="str">
            <v>CPS-131-N-2017</v>
          </cell>
          <cell r="B134" t="str">
            <v>2 NACIONAL</v>
          </cell>
          <cell r="C134">
            <v>131</v>
          </cell>
          <cell r="D134" t="str">
            <v>DIANA STELLA ARDILA VARGAS</v>
          </cell>
          <cell r="E134">
            <v>4987800</v>
          </cell>
          <cell r="F134">
            <v>49878000</v>
          </cell>
          <cell r="G134" t="str">
            <v>2017420501000131E</v>
          </cell>
          <cell r="H134">
            <v>29428020</v>
          </cell>
          <cell r="K134">
            <v>3491460</v>
          </cell>
          <cell r="L134">
            <v>42789</v>
          </cell>
          <cell r="M134">
            <v>4987800</v>
          </cell>
          <cell r="N134">
            <v>42817</v>
          </cell>
          <cell r="O134">
            <v>4987800</v>
          </cell>
          <cell r="P134">
            <v>42845</v>
          </cell>
          <cell r="Q134">
            <v>2493900</v>
          </cell>
          <cell r="R134">
            <v>42886</v>
          </cell>
          <cell r="T134" t="str">
            <v>VER SUSPENSIÓN</v>
          </cell>
          <cell r="U134">
            <v>4489020</v>
          </cell>
          <cell r="V134">
            <v>42941</v>
          </cell>
          <cell r="AK134">
            <v>41</v>
          </cell>
        </row>
        <row r="135">
          <cell r="A135" t="str">
            <v>CPS-132-N-2017</v>
          </cell>
          <cell r="B135" t="str">
            <v>2 NACIONAL</v>
          </cell>
          <cell r="C135">
            <v>132</v>
          </cell>
          <cell r="D135" t="str">
            <v>ANGELA PATRICIA RIVERA GALVIS</v>
          </cell>
          <cell r="E135">
            <v>4987800</v>
          </cell>
          <cell r="F135">
            <v>49878000</v>
          </cell>
          <cell r="G135" t="str">
            <v>2017420501000132E</v>
          </cell>
          <cell r="H135">
            <v>0</v>
          </cell>
          <cell r="K135">
            <v>3657720</v>
          </cell>
          <cell r="L135">
            <v>42788</v>
          </cell>
          <cell r="M135">
            <v>2826420</v>
          </cell>
          <cell r="N135">
            <v>42822</v>
          </cell>
          <cell r="O135">
            <v>43393860</v>
          </cell>
          <cell r="P135">
            <v>42815</v>
          </cell>
          <cell r="AK135">
            <v>100</v>
          </cell>
        </row>
        <row r="136">
          <cell r="A136" t="str">
            <v>CPS-133-N-2017</v>
          </cell>
          <cell r="B136" t="str">
            <v>2 NACIONAL</v>
          </cell>
          <cell r="C136">
            <v>133</v>
          </cell>
          <cell r="D136" t="str">
            <v>ZORAIDA JIMENEZ MORA</v>
          </cell>
          <cell r="E136">
            <v>4987800</v>
          </cell>
          <cell r="F136">
            <v>49878000</v>
          </cell>
          <cell r="G136" t="str">
            <v>2017420501000133E</v>
          </cell>
          <cell r="H136">
            <v>21281280</v>
          </cell>
          <cell r="K136">
            <v>3657720</v>
          </cell>
          <cell r="L136">
            <v>42787</v>
          </cell>
          <cell r="M136">
            <v>4987800</v>
          </cell>
          <cell r="N136">
            <v>42824</v>
          </cell>
          <cell r="O136">
            <v>4987800</v>
          </cell>
          <cell r="P136">
            <v>42849</v>
          </cell>
          <cell r="Q136">
            <v>4987800</v>
          </cell>
          <cell r="R136">
            <v>42877</v>
          </cell>
          <cell r="S136">
            <v>4987800</v>
          </cell>
          <cell r="T136">
            <v>42908</v>
          </cell>
          <cell r="U136">
            <v>4987800</v>
          </cell>
          <cell r="AK136">
            <v>57.333333333333329</v>
          </cell>
        </row>
        <row r="137">
          <cell r="A137" t="str">
            <v>CPS-134-N-2017</v>
          </cell>
          <cell r="B137" t="str">
            <v>2 NACIONAL</v>
          </cell>
          <cell r="C137">
            <v>134</v>
          </cell>
          <cell r="D137" t="str">
            <v>JUAN FRANCISCO GARCIA ROMERO</v>
          </cell>
          <cell r="E137">
            <v>4987800</v>
          </cell>
          <cell r="F137">
            <v>49878000</v>
          </cell>
          <cell r="G137" t="str">
            <v>2017420501000134E</v>
          </cell>
          <cell r="H137">
            <v>21281280</v>
          </cell>
          <cell r="K137">
            <v>3657720</v>
          </cell>
          <cell r="L137">
            <v>42787</v>
          </cell>
          <cell r="M137">
            <v>4987800</v>
          </cell>
          <cell r="N137">
            <v>42823</v>
          </cell>
          <cell r="O137">
            <v>4987800</v>
          </cell>
          <cell r="P137">
            <v>42849</v>
          </cell>
          <cell r="Q137">
            <v>4987800</v>
          </cell>
          <cell r="R137">
            <v>42878</v>
          </cell>
          <cell r="S137">
            <v>4987800</v>
          </cell>
          <cell r="T137">
            <v>42908</v>
          </cell>
          <cell r="U137">
            <v>4987800</v>
          </cell>
          <cell r="V137">
            <v>42941</v>
          </cell>
          <cell r="AK137">
            <v>57.333333333333329</v>
          </cell>
        </row>
        <row r="138">
          <cell r="A138" t="str">
            <v>CPS-135-N-2017</v>
          </cell>
          <cell r="B138" t="str">
            <v>2 NACIONAL</v>
          </cell>
          <cell r="C138">
            <v>135</v>
          </cell>
          <cell r="D138" t="str">
            <v>ROCIO ANDREA BARRERO RAMIREZ</v>
          </cell>
          <cell r="E138">
            <v>4987800</v>
          </cell>
          <cell r="F138">
            <v>49878000</v>
          </cell>
          <cell r="G138" t="str">
            <v>2017420501000135E</v>
          </cell>
          <cell r="H138">
            <v>21281280</v>
          </cell>
          <cell r="K138">
            <v>3657720</v>
          </cell>
          <cell r="L138">
            <v>42789</v>
          </cell>
          <cell r="M138">
            <v>4987800</v>
          </cell>
          <cell r="N138">
            <v>42818</v>
          </cell>
          <cell r="O138">
            <v>4987800</v>
          </cell>
          <cell r="P138">
            <v>42849</v>
          </cell>
          <cell r="Q138">
            <v>4987800</v>
          </cell>
          <cell r="R138">
            <v>42877</v>
          </cell>
          <cell r="S138">
            <v>4987800</v>
          </cell>
          <cell r="T138">
            <v>42907</v>
          </cell>
          <cell r="U138">
            <v>4987800</v>
          </cell>
          <cell r="V138">
            <v>42935</v>
          </cell>
          <cell r="AK138">
            <v>57.333333333333329</v>
          </cell>
        </row>
        <row r="139">
          <cell r="A139" t="str">
            <v>CPS-136-N-2017</v>
          </cell>
          <cell r="B139" t="str">
            <v>2 NACIONAL</v>
          </cell>
          <cell r="C139">
            <v>136</v>
          </cell>
          <cell r="D139" t="str">
            <v>SANDRA YANETH PEREZ SALAZAR</v>
          </cell>
          <cell r="E139">
            <v>4987800</v>
          </cell>
          <cell r="F139">
            <v>49878000</v>
          </cell>
          <cell r="G139" t="str">
            <v>2017420501000136E</v>
          </cell>
          <cell r="H139">
            <v>21281280</v>
          </cell>
          <cell r="K139">
            <v>3657720</v>
          </cell>
          <cell r="L139">
            <v>42787</v>
          </cell>
          <cell r="M139">
            <v>4987800</v>
          </cell>
          <cell r="N139">
            <v>42821</v>
          </cell>
          <cell r="O139">
            <v>4987800</v>
          </cell>
          <cell r="P139">
            <v>42849</v>
          </cell>
          <cell r="Q139">
            <v>4987800</v>
          </cell>
          <cell r="R139">
            <v>42877</v>
          </cell>
          <cell r="S139">
            <v>4987800</v>
          </cell>
          <cell r="T139">
            <v>42907</v>
          </cell>
          <cell r="U139">
            <v>4987800</v>
          </cell>
          <cell r="V139">
            <v>42937</v>
          </cell>
          <cell r="AK139">
            <v>57.333333333333329</v>
          </cell>
        </row>
        <row r="140">
          <cell r="A140" t="str">
            <v>CPS-137-N-2017</v>
          </cell>
          <cell r="B140" t="str">
            <v>2 NACIONAL</v>
          </cell>
          <cell r="C140">
            <v>137</v>
          </cell>
          <cell r="D140" t="str">
            <v>PAULO ANDRES PACHECO ZABALA</v>
          </cell>
          <cell r="E140">
            <v>5518200</v>
          </cell>
          <cell r="F140">
            <v>55182000</v>
          </cell>
          <cell r="G140" t="str">
            <v>2017420501000137E</v>
          </cell>
          <cell r="H140">
            <v>23728260</v>
          </cell>
          <cell r="K140">
            <v>3862740</v>
          </cell>
          <cell r="L140">
            <v>42789</v>
          </cell>
          <cell r="M140">
            <v>5518200</v>
          </cell>
          <cell r="N140">
            <v>42821</v>
          </cell>
          <cell r="O140">
            <v>5518200</v>
          </cell>
          <cell r="P140">
            <v>42846</v>
          </cell>
          <cell r="Q140">
            <v>5518200</v>
          </cell>
          <cell r="R140">
            <v>42879</v>
          </cell>
          <cell r="S140">
            <v>5518200</v>
          </cell>
          <cell r="T140">
            <v>42908</v>
          </cell>
          <cell r="U140">
            <v>5518200</v>
          </cell>
          <cell r="V140">
            <v>42937</v>
          </cell>
          <cell r="AK140">
            <v>57.000000000000007</v>
          </cell>
        </row>
        <row r="141">
          <cell r="A141" t="str">
            <v>CPS-138-N-2017</v>
          </cell>
          <cell r="B141" t="str">
            <v>2 NACIONAL</v>
          </cell>
          <cell r="C141">
            <v>138</v>
          </cell>
          <cell r="D141" t="str">
            <v>FABIAN ANDRES VIQUEZ CERQUERA</v>
          </cell>
          <cell r="E141">
            <v>3559800</v>
          </cell>
          <cell r="F141">
            <v>35598000</v>
          </cell>
          <cell r="G141" t="str">
            <v>2017420501000138E</v>
          </cell>
          <cell r="H141">
            <v>15307140</v>
          </cell>
          <cell r="K141">
            <v>2491860</v>
          </cell>
          <cell r="L141">
            <v>42788</v>
          </cell>
          <cell r="M141">
            <v>3559800</v>
          </cell>
          <cell r="N141">
            <v>42818</v>
          </cell>
          <cell r="O141">
            <v>3559800</v>
          </cell>
          <cell r="P141">
            <v>42845</v>
          </cell>
          <cell r="Q141">
            <v>3559800</v>
          </cell>
          <cell r="R141">
            <v>42880</v>
          </cell>
          <cell r="S141">
            <v>3559800</v>
          </cell>
          <cell r="T141">
            <v>42909</v>
          </cell>
          <cell r="U141">
            <v>3559800</v>
          </cell>
          <cell r="V141">
            <v>42940</v>
          </cell>
          <cell r="AK141">
            <v>57.000000000000007</v>
          </cell>
        </row>
        <row r="142">
          <cell r="A142" t="str">
            <v>CPS-139-N-2017</v>
          </cell>
          <cell r="B142" t="str">
            <v>2 NACIONAL</v>
          </cell>
          <cell r="C142">
            <v>139</v>
          </cell>
          <cell r="D142" t="str">
            <v>LUIS HERNANDO ZAMBRANO LEON</v>
          </cell>
          <cell r="E142">
            <v>7854000</v>
          </cell>
          <cell r="F142">
            <v>78540000</v>
          </cell>
          <cell r="G142" t="str">
            <v>2017420501000139E</v>
          </cell>
          <cell r="H142">
            <v>33772200</v>
          </cell>
          <cell r="K142">
            <v>5497800</v>
          </cell>
          <cell r="L142">
            <v>42793</v>
          </cell>
          <cell r="M142">
            <v>7854000</v>
          </cell>
          <cell r="N142">
            <v>42822</v>
          </cell>
          <cell r="O142">
            <v>7854000</v>
          </cell>
          <cell r="P142">
            <v>42846</v>
          </cell>
          <cell r="Q142">
            <v>7854000</v>
          </cell>
          <cell r="R142">
            <v>42880</v>
          </cell>
          <cell r="S142">
            <v>7854000</v>
          </cell>
          <cell r="T142">
            <v>42909</v>
          </cell>
          <cell r="U142">
            <v>7854000</v>
          </cell>
          <cell r="V142">
            <v>42937</v>
          </cell>
          <cell r="AK142">
            <v>57.000000000000007</v>
          </cell>
        </row>
        <row r="143">
          <cell r="A143" t="str">
            <v>CPS-140-N-2017</v>
          </cell>
          <cell r="B143" t="str">
            <v>2 NACIONAL</v>
          </cell>
          <cell r="C143">
            <v>140</v>
          </cell>
          <cell r="D143" t="str">
            <v>LUISA PATRICIA CORREDOR GIL</v>
          </cell>
          <cell r="E143">
            <v>4987800</v>
          </cell>
          <cell r="F143">
            <v>49878000</v>
          </cell>
          <cell r="G143" t="str">
            <v>2017420501000140E</v>
          </cell>
          <cell r="H143">
            <v>21946320</v>
          </cell>
          <cell r="K143">
            <v>2992680</v>
          </cell>
          <cell r="L143">
            <v>42786</v>
          </cell>
          <cell r="M143">
            <v>4987800</v>
          </cell>
          <cell r="N143">
            <v>42817</v>
          </cell>
          <cell r="O143">
            <v>4987800</v>
          </cell>
          <cell r="P143">
            <v>42849</v>
          </cell>
          <cell r="Q143">
            <v>4987800</v>
          </cell>
          <cell r="R143">
            <v>42877</v>
          </cell>
          <cell r="S143">
            <v>4987800</v>
          </cell>
          <cell r="T143">
            <v>42906</v>
          </cell>
          <cell r="U143">
            <v>4987800</v>
          </cell>
          <cell r="V143">
            <v>42937</v>
          </cell>
          <cell r="AK143">
            <v>56.000000000000007</v>
          </cell>
        </row>
        <row r="144">
          <cell r="A144" t="str">
            <v>CPS-141-N-2017</v>
          </cell>
          <cell r="B144" t="str">
            <v>2 NACIONAL</v>
          </cell>
          <cell r="C144">
            <v>141</v>
          </cell>
          <cell r="D144" t="str">
            <v>MARIO ALFONSO DIAZ CASAS</v>
          </cell>
          <cell r="E144">
            <v>4987800</v>
          </cell>
          <cell r="F144">
            <v>49878000</v>
          </cell>
          <cell r="G144" t="str">
            <v>2017420501000141E</v>
          </cell>
          <cell r="H144">
            <v>21946320</v>
          </cell>
          <cell r="K144">
            <v>2992680</v>
          </cell>
          <cell r="L144">
            <v>42787</v>
          </cell>
          <cell r="M144">
            <v>4987800</v>
          </cell>
          <cell r="N144">
            <v>42821</v>
          </cell>
          <cell r="O144">
            <v>4987800</v>
          </cell>
          <cell r="P144">
            <v>42849</v>
          </cell>
          <cell r="Q144">
            <v>4987800</v>
          </cell>
          <cell r="R144">
            <v>42878</v>
          </cell>
          <cell r="S144">
            <v>4987800</v>
          </cell>
          <cell r="T144">
            <v>42907</v>
          </cell>
          <cell r="U144">
            <v>4987800</v>
          </cell>
          <cell r="V144">
            <v>42937</v>
          </cell>
          <cell r="AK144">
            <v>56.000000000000007</v>
          </cell>
        </row>
        <row r="145">
          <cell r="A145" t="str">
            <v>CPS-142-N-2017</v>
          </cell>
          <cell r="B145" t="str">
            <v>2 NACIONAL</v>
          </cell>
          <cell r="C145">
            <v>142</v>
          </cell>
          <cell r="D145" t="str">
            <v>OSCAR DANIEL GACHANCIPA SANCHEZ</v>
          </cell>
          <cell r="E145">
            <v>2917200</v>
          </cell>
          <cell r="F145">
            <v>29172000</v>
          </cell>
          <cell r="G145" t="str">
            <v>2017420501000142E</v>
          </cell>
          <cell r="H145">
            <v>12835680</v>
          </cell>
          <cell r="K145">
            <v>1750320</v>
          </cell>
          <cell r="L145">
            <v>42789</v>
          </cell>
          <cell r="M145">
            <v>2917200</v>
          </cell>
          <cell r="N145">
            <v>42821</v>
          </cell>
          <cell r="O145">
            <v>2917200</v>
          </cell>
          <cell r="P145">
            <v>42849</v>
          </cell>
          <cell r="Q145">
            <v>2917200</v>
          </cell>
          <cell r="R145">
            <v>42878</v>
          </cell>
          <cell r="S145">
            <v>2917200</v>
          </cell>
          <cell r="T145">
            <v>42906</v>
          </cell>
          <cell r="U145">
            <v>2917200</v>
          </cell>
          <cell r="V145">
            <v>42937</v>
          </cell>
          <cell r="AK145">
            <v>56.000000000000007</v>
          </cell>
        </row>
        <row r="146">
          <cell r="A146" t="str">
            <v>CPS-143-N-2017</v>
          </cell>
          <cell r="B146" t="str">
            <v>2 NACIONAL</v>
          </cell>
          <cell r="C146">
            <v>143</v>
          </cell>
          <cell r="D146" t="str">
            <v>ALBA LILIANA GUALDRON DIAZ</v>
          </cell>
          <cell r="E146">
            <v>4987800</v>
          </cell>
          <cell r="F146">
            <v>49878000</v>
          </cell>
          <cell r="G146" t="str">
            <v>2017420501000143E</v>
          </cell>
          <cell r="H146">
            <v>21946320</v>
          </cell>
          <cell r="K146">
            <v>2992680</v>
          </cell>
          <cell r="L146">
            <v>42787</v>
          </cell>
          <cell r="M146">
            <v>4987800</v>
          </cell>
          <cell r="N146">
            <v>42817</v>
          </cell>
          <cell r="O146">
            <v>4987800</v>
          </cell>
          <cell r="P146">
            <v>42845</v>
          </cell>
          <cell r="Q146">
            <v>4987800</v>
          </cell>
          <cell r="R146">
            <v>42877</v>
          </cell>
          <cell r="S146">
            <v>4987800</v>
          </cell>
          <cell r="T146">
            <v>42906</v>
          </cell>
          <cell r="U146">
            <v>4987800</v>
          </cell>
          <cell r="V146">
            <v>42937</v>
          </cell>
          <cell r="AK146">
            <v>56.000000000000007</v>
          </cell>
        </row>
        <row r="147">
          <cell r="A147" t="str">
            <v>CPS-144-N-2017</v>
          </cell>
          <cell r="B147" t="str">
            <v>2 NACIONAL</v>
          </cell>
          <cell r="C147">
            <v>144</v>
          </cell>
          <cell r="D147" t="str">
            <v>PAOLA ANDREA CUCUNUBA MORENO</v>
          </cell>
          <cell r="E147">
            <v>2917200</v>
          </cell>
          <cell r="F147">
            <v>29172000</v>
          </cell>
          <cell r="G147" t="str">
            <v>2017420501000144E</v>
          </cell>
          <cell r="H147">
            <v>12835680</v>
          </cell>
          <cell r="K147">
            <v>1750320</v>
          </cell>
          <cell r="L147">
            <v>42788</v>
          </cell>
          <cell r="M147">
            <v>2917200</v>
          </cell>
          <cell r="N147">
            <v>42818</v>
          </cell>
          <cell r="O147">
            <v>2917200</v>
          </cell>
          <cell r="P147">
            <v>42849</v>
          </cell>
          <cell r="Q147">
            <v>2917200</v>
          </cell>
          <cell r="R147">
            <v>42878</v>
          </cell>
          <cell r="S147">
            <v>2917200</v>
          </cell>
          <cell r="T147">
            <v>42906</v>
          </cell>
          <cell r="U147">
            <v>2917200</v>
          </cell>
          <cell r="V147">
            <v>42937</v>
          </cell>
          <cell r="AK147">
            <v>56.000000000000007</v>
          </cell>
        </row>
        <row r="148">
          <cell r="A148" t="str">
            <v>CPS-145-N-2017</v>
          </cell>
          <cell r="B148" t="str">
            <v>2 NACIONAL</v>
          </cell>
          <cell r="C148">
            <v>145</v>
          </cell>
          <cell r="D148" t="str">
            <v>INGRY JOHANA POVEDA AVILA</v>
          </cell>
          <cell r="E148">
            <v>4987800</v>
          </cell>
          <cell r="F148">
            <v>49878000</v>
          </cell>
          <cell r="G148" t="str">
            <v>2017420501000145E</v>
          </cell>
          <cell r="H148">
            <v>26934120</v>
          </cell>
          <cell r="K148">
            <v>2992680</v>
          </cell>
          <cell r="L148">
            <v>42788</v>
          </cell>
          <cell r="M148">
            <v>4987800</v>
          </cell>
          <cell r="N148">
            <v>42818</v>
          </cell>
          <cell r="O148">
            <v>4987800</v>
          </cell>
          <cell r="P148">
            <v>42850</v>
          </cell>
          <cell r="Q148">
            <v>4987800</v>
          </cell>
          <cell r="R148">
            <v>42881</v>
          </cell>
          <cell r="S148">
            <v>4987800</v>
          </cell>
          <cell r="T148">
            <v>42916</v>
          </cell>
          <cell r="AK148">
            <v>46</v>
          </cell>
        </row>
        <row r="149">
          <cell r="A149" t="str">
            <v>CPS-146-N-2017</v>
          </cell>
          <cell r="B149" t="str">
            <v>2 NACIONAL</v>
          </cell>
          <cell r="C149">
            <v>146</v>
          </cell>
          <cell r="D149" t="str">
            <v>SANDRA MILENA DIAZ GOMEZ</v>
          </cell>
          <cell r="E149">
            <v>2917200</v>
          </cell>
          <cell r="F149">
            <v>29172000</v>
          </cell>
          <cell r="G149" t="str">
            <v>2017420501000146E</v>
          </cell>
          <cell r="H149">
            <v>12835680</v>
          </cell>
          <cell r="K149">
            <v>1750320</v>
          </cell>
          <cell r="L149">
            <v>42786</v>
          </cell>
          <cell r="M149">
            <v>2917200</v>
          </cell>
          <cell r="N149">
            <v>42817</v>
          </cell>
          <cell r="O149">
            <v>2917200</v>
          </cell>
          <cell r="P149">
            <v>42845</v>
          </cell>
          <cell r="Q149">
            <v>2917200</v>
          </cell>
          <cell r="R149">
            <v>42878</v>
          </cell>
          <cell r="S149">
            <v>2917200</v>
          </cell>
          <cell r="T149">
            <v>42907</v>
          </cell>
          <cell r="U149">
            <v>2917200</v>
          </cell>
          <cell r="V149">
            <v>42935</v>
          </cell>
          <cell r="AK149">
            <v>56.000000000000007</v>
          </cell>
        </row>
        <row r="150">
          <cell r="A150" t="str">
            <v>CPS-147-N-2017</v>
          </cell>
          <cell r="B150" t="str">
            <v>2 NACIONAL</v>
          </cell>
          <cell r="C150">
            <v>147</v>
          </cell>
          <cell r="D150" t="str">
            <v>CRISTINA GOMEZ GARCIA REYES</v>
          </cell>
          <cell r="E150">
            <v>5946600</v>
          </cell>
          <cell r="F150">
            <v>59466000</v>
          </cell>
          <cell r="G150" t="str">
            <v>2017420501000147E</v>
          </cell>
          <cell r="H150">
            <v>26165040</v>
          </cell>
          <cell r="K150">
            <v>3567960</v>
          </cell>
          <cell r="L150">
            <v>42811</v>
          </cell>
          <cell r="M150">
            <v>5946600</v>
          </cell>
          <cell r="N150">
            <v>42818</v>
          </cell>
          <cell r="O150">
            <v>5946600</v>
          </cell>
          <cell r="P150">
            <v>42846</v>
          </cell>
          <cell r="Q150">
            <v>5946600</v>
          </cell>
          <cell r="R150">
            <v>42881</v>
          </cell>
          <cell r="S150">
            <v>5946600</v>
          </cell>
          <cell r="T150">
            <v>42909</v>
          </cell>
          <cell r="U150">
            <v>5946600</v>
          </cell>
          <cell r="V150">
            <v>42937</v>
          </cell>
          <cell r="AK150">
            <v>56.000000000000007</v>
          </cell>
        </row>
        <row r="151">
          <cell r="A151" t="str">
            <v>CPS-148-N-2017</v>
          </cell>
          <cell r="B151" t="str">
            <v>2 NACIONAL</v>
          </cell>
          <cell r="C151">
            <v>148</v>
          </cell>
          <cell r="D151" t="str">
            <v>ANA MARIA HERNANDEZ ANZOLA</v>
          </cell>
          <cell r="E151">
            <v>4457400</v>
          </cell>
          <cell r="F151">
            <v>44574000</v>
          </cell>
          <cell r="G151" t="str">
            <v>2017420501000148E</v>
          </cell>
          <cell r="H151">
            <v>19612560</v>
          </cell>
          <cell r="K151">
            <v>2674440</v>
          </cell>
          <cell r="L151">
            <v>42787</v>
          </cell>
          <cell r="M151">
            <v>4457400</v>
          </cell>
          <cell r="N151">
            <v>42817</v>
          </cell>
          <cell r="O151">
            <v>4457400</v>
          </cell>
          <cell r="P151">
            <v>42845</v>
          </cell>
          <cell r="Q151">
            <v>4457400</v>
          </cell>
          <cell r="R151">
            <v>42877</v>
          </cell>
          <cell r="S151">
            <v>4457400</v>
          </cell>
          <cell r="T151">
            <v>42906</v>
          </cell>
          <cell r="U151">
            <v>4457400</v>
          </cell>
          <cell r="V151">
            <v>42937</v>
          </cell>
          <cell r="AK151">
            <v>56.000000000000007</v>
          </cell>
        </row>
        <row r="152">
          <cell r="A152" t="str">
            <v>CPS-149-N-2017</v>
          </cell>
          <cell r="B152" t="str">
            <v>2 NACIONAL</v>
          </cell>
          <cell r="C152">
            <v>149</v>
          </cell>
          <cell r="D152" t="str">
            <v>ERIKA NATHALIA SALAZAR GOMEZ</v>
          </cell>
          <cell r="E152">
            <v>4987800</v>
          </cell>
          <cell r="F152">
            <v>49878000</v>
          </cell>
          <cell r="G152" t="str">
            <v>2017420501000149E</v>
          </cell>
          <cell r="H152">
            <v>22112580</v>
          </cell>
          <cell r="K152">
            <v>2826420</v>
          </cell>
          <cell r="L152">
            <v>42788</v>
          </cell>
          <cell r="M152">
            <v>4987800</v>
          </cell>
          <cell r="N152">
            <v>42818</v>
          </cell>
          <cell r="O152">
            <v>4987800</v>
          </cell>
          <cell r="P152">
            <v>42845</v>
          </cell>
          <cell r="Q152">
            <v>4987800</v>
          </cell>
          <cell r="R152">
            <v>42880</v>
          </cell>
          <cell r="S152">
            <v>4987800</v>
          </cell>
          <cell r="T152">
            <v>42909</v>
          </cell>
          <cell r="U152">
            <v>4987800</v>
          </cell>
          <cell r="V152">
            <v>42937</v>
          </cell>
          <cell r="AK152">
            <v>55.666666666666664</v>
          </cell>
        </row>
        <row r="153">
          <cell r="A153" t="str">
            <v>CPS-150-N-2017</v>
          </cell>
          <cell r="B153" t="str">
            <v>2 NACIONAL</v>
          </cell>
          <cell r="C153">
            <v>150</v>
          </cell>
          <cell r="D153" t="str">
            <v>LUIS ERNESTO PARGA CERON</v>
          </cell>
          <cell r="E153">
            <v>2019600</v>
          </cell>
          <cell r="F153">
            <v>20196000</v>
          </cell>
          <cell r="G153" t="str">
            <v>2017420501000150E</v>
          </cell>
          <cell r="H153">
            <v>8953560</v>
          </cell>
          <cell r="K153">
            <v>1144440</v>
          </cell>
          <cell r="L153">
            <v>42787</v>
          </cell>
          <cell r="M153">
            <v>2019600</v>
          </cell>
          <cell r="N153">
            <v>42817</v>
          </cell>
          <cell r="O153">
            <v>2019600</v>
          </cell>
          <cell r="P153">
            <v>42849</v>
          </cell>
          <cell r="Q153">
            <v>2019600</v>
          </cell>
          <cell r="R153">
            <v>42877</v>
          </cell>
          <cell r="S153">
            <v>2019600</v>
          </cell>
          <cell r="T153">
            <v>42907</v>
          </cell>
          <cell r="U153">
            <v>2019600</v>
          </cell>
          <cell r="V153">
            <v>42935</v>
          </cell>
          <cell r="AK153">
            <v>55.666666666666664</v>
          </cell>
        </row>
        <row r="154">
          <cell r="A154" t="str">
            <v>CPS-151-N-2017</v>
          </cell>
          <cell r="B154" t="str">
            <v>2 NACIONAL</v>
          </cell>
          <cell r="C154">
            <v>151</v>
          </cell>
          <cell r="D154" t="str">
            <v>YURNEY ALVAREZ LOPEZ</v>
          </cell>
          <cell r="E154">
            <v>2437800</v>
          </cell>
          <cell r="F154">
            <v>24378000</v>
          </cell>
          <cell r="G154" t="str">
            <v>2017420501000151E</v>
          </cell>
          <cell r="H154">
            <v>10970100</v>
          </cell>
          <cell r="K154">
            <v>1218900</v>
          </cell>
          <cell r="L154">
            <v>42787</v>
          </cell>
          <cell r="M154">
            <v>2437800</v>
          </cell>
          <cell r="N154">
            <v>42817</v>
          </cell>
          <cell r="O154">
            <v>2437800</v>
          </cell>
          <cell r="P154">
            <v>42849</v>
          </cell>
          <cell r="Q154">
            <v>2437800</v>
          </cell>
          <cell r="R154">
            <v>42874</v>
          </cell>
          <cell r="S154">
            <v>2437800</v>
          </cell>
          <cell r="T154">
            <v>42906</v>
          </cell>
          <cell r="U154">
            <v>2437800</v>
          </cell>
          <cell r="V154">
            <v>42935</v>
          </cell>
          <cell r="AK154">
            <v>55.000000000000007</v>
          </cell>
        </row>
        <row r="155">
          <cell r="A155" t="str">
            <v>CPS-152-N-2017</v>
          </cell>
          <cell r="B155" t="str">
            <v>2 NACIONAL</v>
          </cell>
          <cell r="C155">
            <v>152</v>
          </cell>
          <cell r="D155" t="str">
            <v>JEIMY PAOLA ARISTIZABAL RODRIGUEZ</v>
          </cell>
          <cell r="E155">
            <v>5518200</v>
          </cell>
          <cell r="F155">
            <v>55182000</v>
          </cell>
          <cell r="G155" t="str">
            <v>2017420501000152E</v>
          </cell>
          <cell r="H155">
            <v>25751600</v>
          </cell>
          <cell r="K155">
            <v>1839400</v>
          </cell>
          <cell r="L155">
            <v>42818</v>
          </cell>
          <cell r="M155">
            <v>5518200</v>
          </cell>
          <cell r="N155">
            <v>42818</v>
          </cell>
          <cell r="O155">
            <v>5518200</v>
          </cell>
          <cell r="P155">
            <v>42850</v>
          </cell>
          <cell r="Q155">
            <v>5518200</v>
          </cell>
          <cell r="R155">
            <v>42877</v>
          </cell>
          <cell r="S155">
            <v>5518200</v>
          </cell>
          <cell r="T155">
            <v>42907</v>
          </cell>
          <cell r="U155">
            <v>5518200</v>
          </cell>
          <cell r="V155">
            <v>42941</v>
          </cell>
          <cell r="AK155">
            <v>53.333333333333336</v>
          </cell>
        </row>
        <row r="156">
          <cell r="A156" t="str">
            <v>CPS-153-N-2017</v>
          </cell>
          <cell r="B156" t="str">
            <v>2 NACIONAL</v>
          </cell>
          <cell r="C156">
            <v>153</v>
          </cell>
          <cell r="D156" t="str">
            <v>CARLOS ALBERTO BARRERO CANTOR</v>
          </cell>
          <cell r="E156">
            <v>4090200</v>
          </cell>
          <cell r="F156">
            <v>40902000</v>
          </cell>
          <cell r="G156" t="str">
            <v>2017420501000153E</v>
          </cell>
          <cell r="H156">
            <v>27268000</v>
          </cell>
          <cell r="K156">
            <v>1363400</v>
          </cell>
          <cell r="L156">
            <v>42822</v>
          </cell>
          <cell r="M156">
            <v>4090200</v>
          </cell>
          <cell r="N156">
            <v>42822</v>
          </cell>
          <cell r="O156">
            <v>4090200</v>
          </cell>
          <cell r="P156">
            <v>42867</v>
          </cell>
          <cell r="Q156">
            <v>4090200</v>
          </cell>
          <cell r="R156">
            <v>42909</v>
          </cell>
          <cell r="AK156">
            <v>33.333333333333336</v>
          </cell>
        </row>
        <row r="157">
          <cell r="A157" t="str">
            <v>CPS-154-N-2017</v>
          </cell>
          <cell r="B157" t="str">
            <v>2 NACIONAL</v>
          </cell>
          <cell r="C157">
            <v>154</v>
          </cell>
          <cell r="D157" t="str">
            <v>LUIS GABRIEL MALLAMA CUASPA</v>
          </cell>
          <cell r="E157">
            <v>3294600</v>
          </cell>
          <cell r="F157">
            <v>32946000</v>
          </cell>
          <cell r="G157" t="str">
            <v>2017420501000154E</v>
          </cell>
          <cell r="H157">
            <v>15374800</v>
          </cell>
          <cell r="K157">
            <v>1098200</v>
          </cell>
          <cell r="L157">
            <v>42817</v>
          </cell>
          <cell r="M157">
            <v>3294600</v>
          </cell>
          <cell r="N157">
            <v>42817</v>
          </cell>
          <cell r="O157">
            <v>3294600</v>
          </cell>
          <cell r="P157">
            <v>42845</v>
          </cell>
          <cell r="Q157">
            <v>3294600</v>
          </cell>
          <cell r="R157">
            <v>42877</v>
          </cell>
          <cell r="S157">
            <v>3294600</v>
          </cell>
          <cell r="T157">
            <v>42907</v>
          </cell>
          <cell r="U157">
            <v>3294600</v>
          </cell>
          <cell r="V157">
            <v>42937</v>
          </cell>
          <cell r="AK157">
            <v>53.333333333333336</v>
          </cell>
        </row>
        <row r="158">
          <cell r="A158" t="str">
            <v>CPS-155-N-2017</v>
          </cell>
          <cell r="B158" t="str">
            <v>2 NACIONAL</v>
          </cell>
          <cell r="C158">
            <v>155</v>
          </cell>
          <cell r="D158" t="str">
            <v>MARIA TERESA SZAUER UMAÑA</v>
          </cell>
          <cell r="E158">
            <v>6630000</v>
          </cell>
          <cell r="F158">
            <v>66300000</v>
          </cell>
          <cell r="G158" t="str">
            <v>2017420501000155E</v>
          </cell>
          <cell r="H158">
            <v>31161000</v>
          </cell>
          <cell r="K158">
            <v>1989000</v>
          </cell>
          <cell r="L158">
            <v>42808</v>
          </cell>
          <cell r="M158">
            <v>6630000</v>
          </cell>
          <cell r="N158">
            <v>42817</v>
          </cell>
          <cell r="O158">
            <v>6630000</v>
          </cell>
          <cell r="P158">
            <v>42857</v>
          </cell>
          <cell r="Q158">
            <v>6630000</v>
          </cell>
          <cell r="R158">
            <v>42878</v>
          </cell>
          <cell r="S158">
            <v>6630000</v>
          </cell>
          <cell r="T158">
            <v>42907</v>
          </cell>
          <cell r="U158">
            <v>6630000</v>
          </cell>
          <cell r="V158">
            <v>42941</v>
          </cell>
          <cell r="AK158">
            <v>53</v>
          </cell>
        </row>
        <row r="159">
          <cell r="A159" t="str">
            <v>CPS-156-N-2017</v>
          </cell>
          <cell r="B159" t="str">
            <v>2 NACIONAL</v>
          </cell>
          <cell r="C159">
            <v>156</v>
          </cell>
          <cell r="D159" t="str">
            <v>MARTA CECILIA DIAZ LEGUIZAMON</v>
          </cell>
          <cell r="E159">
            <v>8394600</v>
          </cell>
          <cell r="F159">
            <v>83946000</v>
          </cell>
          <cell r="G159" t="str">
            <v>2017420501000156E</v>
          </cell>
          <cell r="H159">
            <v>47849220</v>
          </cell>
          <cell r="K159">
            <v>2518380</v>
          </cell>
          <cell r="L159">
            <v>42795</v>
          </cell>
          <cell r="M159">
            <v>8394600</v>
          </cell>
          <cell r="N159">
            <v>42824</v>
          </cell>
          <cell r="O159">
            <v>8394600</v>
          </cell>
          <cell r="P159">
            <v>42849</v>
          </cell>
          <cell r="Q159">
            <v>8394600</v>
          </cell>
          <cell r="R159">
            <v>42888</v>
          </cell>
          <cell r="S159">
            <v>8394600</v>
          </cell>
          <cell r="T159">
            <v>42909</v>
          </cell>
          <cell r="AK159">
            <v>43.000000000000007</v>
          </cell>
        </row>
        <row r="160">
          <cell r="A160" t="str">
            <v>CPS-157-N-2017</v>
          </cell>
          <cell r="B160" t="str">
            <v>2 NACIONAL</v>
          </cell>
          <cell r="C160">
            <v>157</v>
          </cell>
          <cell r="D160" t="str">
            <v>MARIA DEL CARMEN MONCADA ROSERO</v>
          </cell>
          <cell r="E160">
            <v>2437800</v>
          </cell>
          <cell r="F160">
            <v>4875600</v>
          </cell>
          <cell r="G160" t="str">
            <v>2017420501000157E</v>
          </cell>
          <cell r="H160">
            <v>0</v>
          </cell>
          <cell r="K160">
            <v>650080</v>
          </cell>
          <cell r="L160">
            <v>42822</v>
          </cell>
          <cell r="M160">
            <v>2437800</v>
          </cell>
          <cell r="N160">
            <v>42821</v>
          </cell>
          <cell r="O160">
            <v>1787720</v>
          </cell>
          <cell r="P160">
            <v>42849</v>
          </cell>
          <cell r="AK160">
            <v>100</v>
          </cell>
        </row>
        <row r="161">
          <cell r="A161" t="str">
            <v>CPS-158-N-2017</v>
          </cell>
          <cell r="B161" t="str">
            <v>2 NACIONAL</v>
          </cell>
          <cell r="C161">
            <v>158</v>
          </cell>
          <cell r="D161" t="str">
            <v>OMAR JARAMILLO RODRIGUEZ</v>
          </cell>
          <cell r="E161">
            <v>4987800</v>
          </cell>
          <cell r="F161">
            <v>49878000</v>
          </cell>
          <cell r="G161" t="str">
            <v>2017420501000158E</v>
          </cell>
          <cell r="H161">
            <v>24273960</v>
          </cell>
          <cell r="K161">
            <v>665040</v>
          </cell>
          <cell r="L161">
            <v>42817</v>
          </cell>
          <cell r="M161">
            <v>4987800</v>
          </cell>
          <cell r="N161">
            <v>42817</v>
          </cell>
          <cell r="O161">
            <v>4987800</v>
          </cell>
          <cell r="P161">
            <v>42849</v>
          </cell>
          <cell r="Q161">
            <v>4987800</v>
          </cell>
          <cell r="R161">
            <v>42877</v>
          </cell>
          <cell r="S161">
            <v>4987800</v>
          </cell>
          <cell r="T161">
            <v>42907</v>
          </cell>
          <cell r="U161">
            <v>4987800</v>
          </cell>
          <cell r="V161">
            <v>42935</v>
          </cell>
          <cell r="AK161">
            <v>51.333333333333329</v>
          </cell>
        </row>
        <row r="162">
          <cell r="A162" t="str">
            <v>CPS-159-N-2017</v>
          </cell>
          <cell r="B162" t="str">
            <v>2 NACIONAL</v>
          </cell>
          <cell r="C162">
            <v>159</v>
          </cell>
          <cell r="D162" t="str">
            <v>SARA HELENA LLANOS PAEZ</v>
          </cell>
          <cell r="E162">
            <v>5834400</v>
          </cell>
          <cell r="F162">
            <v>17503200</v>
          </cell>
          <cell r="G162" t="str">
            <v>2017420501000159E</v>
          </cell>
          <cell r="H162">
            <v>0</v>
          </cell>
          <cell r="K162">
            <v>583440</v>
          </cell>
          <cell r="L162">
            <v>42873</v>
          </cell>
          <cell r="M162">
            <v>5834400</v>
          </cell>
          <cell r="N162">
            <v>42821</v>
          </cell>
          <cell r="O162">
            <v>5834400</v>
          </cell>
          <cell r="P162">
            <v>42858</v>
          </cell>
          <cell r="Q162">
            <v>5250960</v>
          </cell>
          <cell r="R162">
            <v>42886</v>
          </cell>
          <cell r="AK162">
            <v>100</v>
          </cell>
        </row>
        <row r="163">
          <cell r="A163" t="str">
            <v>CPS-160-N-2017</v>
          </cell>
          <cell r="B163" t="str">
            <v>2 NACIONAL</v>
          </cell>
          <cell r="C163">
            <v>160</v>
          </cell>
          <cell r="D163" t="str">
            <v>SANDRA YOLIMA SGUERRA CASTAÑEDA</v>
          </cell>
          <cell r="E163">
            <v>6630000</v>
          </cell>
          <cell r="F163">
            <v>66300000</v>
          </cell>
          <cell r="G163" t="str">
            <v>2017420501000160E</v>
          </cell>
          <cell r="H163">
            <v>32266000</v>
          </cell>
          <cell r="K163">
            <v>884000</v>
          </cell>
          <cell r="L163">
            <v>42808</v>
          </cell>
          <cell r="M163">
            <v>6630000</v>
          </cell>
          <cell r="N163">
            <v>42822</v>
          </cell>
          <cell r="O163">
            <v>6630000</v>
          </cell>
          <cell r="P163">
            <v>42845</v>
          </cell>
          <cell r="Q163">
            <v>6630000</v>
          </cell>
          <cell r="R163">
            <v>42878</v>
          </cell>
          <cell r="S163">
            <v>6630000</v>
          </cell>
          <cell r="T163">
            <v>42907</v>
          </cell>
          <cell r="U163">
            <v>6630000</v>
          </cell>
          <cell r="V163">
            <v>42937</v>
          </cell>
          <cell r="AK163">
            <v>51.333333333333329</v>
          </cell>
        </row>
        <row r="164">
          <cell r="A164" t="str">
            <v>CPS-161-N-2017</v>
          </cell>
          <cell r="B164" t="str">
            <v>2 NACIONAL</v>
          </cell>
          <cell r="C164">
            <v>161</v>
          </cell>
          <cell r="D164" t="str">
            <v>MANUEL MUÑOZ MARTÍNEZ</v>
          </cell>
          <cell r="E164">
            <v>1224000</v>
          </cell>
          <cell r="F164">
            <v>12240000</v>
          </cell>
          <cell r="G164" t="str">
            <v>2017420501000161E</v>
          </cell>
          <cell r="H164">
            <v>6120000</v>
          </cell>
          <cell r="M164">
            <v>1224000</v>
          </cell>
          <cell r="N164">
            <v>42818</v>
          </cell>
          <cell r="O164">
            <v>1224000</v>
          </cell>
          <cell r="P164">
            <v>42845</v>
          </cell>
          <cell r="Q164">
            <v>1224000</v>
          </cell>
          <cell r="R164">
            <v>42878</v>
          </cell>
          <cell r="S164">
            <v>1224000</v>
          </cell>
          <cell r="T164">
            <v>42907</v>
          </cell>
          <cell r="U164">
            <v>1224000</v>
          </cell>
          <cell r="V164">
            <v>42937</v>
          </cell>
          <cell r="AK164">
            <v>50</v>
          </cell>
        </row>
        <row r="165">
          <cell r="A165" t="str">
            <v>CPS-162-N-2017</v>
          </cell>
          <cell r="B165" t="str">
            <v>2 NACIONAL</v>
          </cell>
          <cell r="C165">
            <v>162</v>
          </cell>
          <cell r="D165" t="str">
            <v>IVAN JAVIER MONROY JINETE</v>
          </cell>
          <cell r="E165">
            <v>5518200</v>
          </cell>
          <cell r="F165">
            <v>55182000</v>
          </cell>
          <cell r="G165" t="str">
            <v>2017420501000162E</v>
          </cell>
          <cell r="H165">
            <v>38811340</v>
          </cell>
          <cell r="M165">
            <v>5334260</v>
          </cell>
          <cell r="N165">
            <v>42822</v>
          </cell>
          <cell r="O165">
            <v>5518200</v>
          </cell>
          <cell r="P165">
            <v>42879</v>
          </cell>
          <cell r="Q165">
            <v>5518200</v>
          </cell>
          <cell r="R165">
            <v>42906</v>
          </cell>
          <cell r="AK165">
            <v>29.666666666666664</v>
          </cell>
        </row>
        <row r="166">
          <cell r="A166" t="str">
            <v>CPS-163-N-2017</v>
          </cell>
          <cell r="B166" t="str">
            <v>2 NACIONAL</v>
          </cell>
          <cell r="C166">
            <v>163</v>
          </cell>
          <cell r="D166" t="str">
            <v>MARIA CAMILA VILLAR GUHL</v>
          </cell>
          <cell r="E166">
            <v>4457400</v>
          </cell>
          <cell r="F166">
            <v>44574000</v>
          </cell>
          <cell r="G166" t="str">
            <v>2017420501000163E</v>
          </cell>
          <cell r="H166">
            <v>0</v>
          </cell>
          <cell r="M166">
            <v>4011660</v>
          </cell>
          <cell r="N166">
            <v>42821</v>
          </cell>
          <cell r="O166">
            <v>40562340</v>
          </cell>
          <cell r="P166">
            <v>42821</v>
          </cell>
          <cell r="AK166">
            <v>100</v>
          </cell>
        </row>
        <row r="167">
          <cell r="A167" t="str">
            <v>CPS-164-N-2017</v>
          </cell>
          <cell r="B167" t="str">
            <v>2 NACIONAL</v>
          </cell>
          <cell r="C167">
            <v>164</v>
          </cell>
          <cell r="D167" t="str">
            <v>RUBEN DARIO BRIÑEZ SABOGAL</v>
          </cell>
          <cell r="E167">
            <v>5518200</v>
          </cell>
          <cell r="F167">
            <v>55182000</v>
          </cell>
          <cell r="G167" t="str">
            <v>2017420501000164E</v>
          </cell>
          <cell r="H167">
            <v>27774940</v>
          </cell>
          <cell r="M167">
            <v>5334260</v>
          </cell>
          <cell r="N167">
            <v>42821</v>
          </cell>
          <cell r="O167">
            <v>5518200</v>
          </cell>
          <cell r="P167">
            <v>42845</v>
          </cell>
          <cell r="Q167">
            <v>5518200</v>
          </cell>
          <cell r="R167">
            <v>42878</v>
          </cell>
          <cell r="S167">
            <v>5518200</v>
          </cell>
          <cell r="T167">
            <v>42907</v>
          </cell>
          <cell r="U167">
            <v>5518200</v>
          </cell>
          <cell r="V167">
            <v>42940</v>
          </cell>
          <cell r="AK167">
            <v>49.666666666666671</v>
          </cell>
        </row>
        <row r="168">
          <cell r="A168" t="str">
            <v>CPS-165-N-2017</v>
          </cell>
          <cell r="B168" t="str">
            <v>2 NACIONAL</v>
          </cell>
          <cell r="C168">
            <v>165</v>
          </cell>
          <cell r="D168" t="str">
            <v>SANDRA BEATRIZ ALVARADO ROJAS</v>
          </cell>
          <cell r="E168">
            <v>4090200</v>
          </cell>
          <cell r="F168">
            <v>16360800</v>
          </cell>
          <cell r="G168" t="str">
            <v>2017420501000165E</v>
          </cell>
          <cell r="H168">
            <v>4908240</v>
          </cell>
          <cell r="M168">
            <v>3272160</v>
          </cell>
          <cell r="N168">
            <v>42831</v>
          </cell>
          <cell r="O168">
            <v>4090200</v>
          </cell>
          <cell r="P168">
            <v>42879</v>
          </cell>
          <cell r="Q168">
            <v>4090200</v>
          </cell>
          <cell r="R168">
            <v>42899</v>
          </cell>
          <cell r="AK168">
            <v>70</v>
          </cell>
        </row>
        <row r="169">
          <cell r="A169" t="str">
            <v>CPS-166-N-2017</v>
          </cell>
          <cell r="B169" t="str">
            <v>2 NACIONAL</v>
          </cell>
          <cell r="C169">
            <v>166</v>
          </cell>
          <cell r="D169" t="str">
            <v>DANIEL HUMBERTO RODRIGUEZ CARDENAS</v>
          </cell>
          <cell r="E169">
            <v>3559800</v>
          </cell>
          <cell r="F169">
            <v>35598000</v>
          </cell>
          <cell r="G169" t="str">
            <v>2017420501000166E</v>
          </cell>
          <cell r="H169">
            <v>25749220</v>
          </cell>
          <cell r="M169">
            <v>2729180</v>
          </cell>
          <cell r="N169">
            <v>42825</v>
          </cell>
          <cell r="O169">
            <v>3559800</v>
          </cell>
          <cell r="P169">
            <v>42850</v>
          </cell>
          <cell r="Q169">
            <v>3559800</v>
          </cell>
          <cell r="R169">
            <v>42906</v>
          </cell>
          <cell r="V169" t="str">
            <v>REEVALUACIÓN</v>
          </cell>
          <cell r="AK169">
            <v>27.666666666666661</v>
          </cell>
        </row>
        <row r="170">
          <cell r="A170" t="str">
            <v>CPS-167-N-2017</v>
          </cell>
          <cell r="B170" t="str">
            <v>2 NACIONAL</v>
          </cell>
          <cell r="C170">
            <v>167</v>
          </cell>
          <cell r="D170" t="str">
            <v>JAIME VASQUEZ RUIZ</v>
          </cell>
          <cell r="E170">
            <v>5946600</v>
          </cell>
          <cell r="F170">
            <v>35598000</v>
          </cell>
          <cell r="G170" t="str">
            <v>2017420501000167E</v>
          </cell>
          <cell r="H170">
            <v>8243640</v>
          </cell>
          <cell r="M170">
            <v>3567960</v>
          </cell>
          <cell r="N170">
            <v>42850</v>
          </cell>
          <cell r="O170">
            <v>5946600</v>
          </cell>
          <cell r="P170">
            <v>42850</v>
          </cell>
          <cell r="Q170">
            <v>5946600</v>
          </cell>
          <cell r="R170">
            <v>42880</v>
          </cell>
          <cell r="S170">
            <v>5946600</v>
          </cell>
          <cell r="T170">
            <v>42909</v>
          </cell>
          <cell r="U170">
            <v>5946600</v>
          </cell>
          <cell r="V170">
            <v>42941</v>
          </cell>
          <cell r="AK170">
            <v>76.842406876790818</v>
          </cell>
        </row>
        <row r="171">
          <cell r="A171" t="str">
            <v>CPS-168-N-2017</v>
          </cell>
          <cell r="B171" t="str">
            <v>2 NACIONAL</v>
          </cell>
          <cell r="C171">
            <v>168</v>
          </cell>
          <cell r="D171" t="str">
            <v>DIANA JIMENA TORRES MORALES</v>
          </cell>
          <cell r="E171">
            <v>2437800</v>
          </cell>
          <cell r="F171">
            <v>23240360</v>
          </cell>
          <cell r="G171" t="str">
            <v>2017420501000168E</v>
          </cell>
          <cell r="H171">
            <v>12189000</v>
          </cell>
          <cell r="M171">
            <v>1300160</v>
          </cell>
          <cell r="N171">
            <v>42818</v>
          </cell>
          <cell r="O171">
            <v>2437800</v>
          </cell>
          <cell r="P171">
            <v>42846</v>
          </cell>
          <cell r="Q171">
            <v>2437800</v>
          </cell>
          <cell r="R171">
            <v>42874</v>
          </cell>
          <cell r="S171">
            <v>2437800</v>
          </cell>
          <cell r="T171">
            <v>42906</v>
          </cell>
          <cell r="U171">
            <v>2437800</v>
          </cell>
          <cell r="V171">
            <v>42937</v>
          </cell>
          <cell r="AK171">
            <v>47.552447552447553</v>
          </cell>
        </row>
        <row r="172">
          <cell r="A172" t="str">
            <v>CPS-169-N-2017</v>
          </cell>
          <cell r="B172" t="str">
            <v>2 NACIONAL</v>
          </cell>
          <cell r="C172">
            <v>169</v>
          </cell>
          <cell r="D172" t="str">
            <v>PEÑA CEDIEL ABOGADOS SAS</v>
          </cell>
          <cell r="E172">
            <v>0</v>
          </cell>
          <cell r="F172">
            <v>20676000</v>
          </cell>
          <cell r="G172" t="str">
            <v>2017420501000169E</v>
          </cell>
          <cell r="H172">
            <v>20676000</v>
          </cell>
          <cell r="AK172">
            <v>0</v>
          </cell>
        </row>
        <row r="173">
          <cell r="A173" t="str">
            <v>CPS-170-N-2017</v>
          </cell>
          <cell r="B173" t="str">
            <v>2 NACIONAL</v>
          </cell>
          <cell r="C173">
            <v>170</v>
          </cell>
          <cell r="D173" t="str">
            <v>RICARDO ALFONSO REINA QUIROGA</v>
          </cell>
          <cell r="E173">
            <v>5946600</v>
          </cell>
          <cell r="F173">
            <v>53519400</v>
          </cell>
          <cell r="G173" t="str">
            <v>2017420501000171E</v>
          </cell>
          <cell r="H173">
            <v>36274260</v>
          </cell>
          <cell r="O173">
            <v>5351940</v>
          </cell>
          <cell r="P173">
            <v>42851</v>
          </cell>
          <cell r="Q173">
            <v>5946600</v>
          </cell>
          <cell r="R173">
            <v>42880</v>
          </cell>
          <cell r="S173">
            <v>5946600</v>
          </cell>
          <cell r="T173">
            <v>42914</v>
          </cell>
          <cell r="AK173">
            <v>32.222222222222221</v>
          </cell>
        </row>
        <row r="174">
          <cell r="A174" t="str">
            <v>CPS-171-N-2017</v>
          </cell>
          <cell r="B174" t="str">
            <v>2 NACIONAL</v>
          </cell>
          <cell r="C174">
            <v>171</v>
          </cell>
          <cell r="D174" t="str">
            <v>ABEL OSWALDO MORENO ACEVEDO</v>
          </cell>
          <cell r="E174">
            <v>3559800</v>
          </cell>
          <cell r="F174">
            <v>32038200</v>
          </cell>
          <cell r="G174" t="str">
            <v>2017420501000172E</v>
          </cell>
          <cell r="H174">
            <v>18154980</v>
          </cell>
          <cell r="O174">
            <v>3203820</v>
          </cell>
          <cell r="P174">
            <v>42849</v>
          </cell>
          <cell r="Q174">
            <v>3559800</v>
          </cell>
          <cell r="R174">
            <v>42877</v>
          </cell>
          <cell r="S174">
            <v>3559800</v>
          </cell>
          <cell r="T174">
            <v>42906</v>
          </cell>
          <cell r="U174">
            <v>3559800</v>
          </cell>
          <cell r="V174">
            <v>42940</v>
          </cell>
          <cell r="AK174">
            <v>43.333333333333336</v>
          </cell>
        </row>
        <row r="175">
          <cell r="A175" t="str">
            <v>CPS-172-N-2017</v>
          </cell>
          <cell r="B175" t="str">
            <v>2 NACIONAL</v>
          </cell>
          <cell r="C175">
            <v>172</v>
          </cell>
          <cell r="D175" t="str">
            <v>MARLEY ROJAS GUTIEREZ</v>
          </cell>
          <cell r="E175">
            <v>5518200</v>
          </cell>
          <cell r="F175">
            <v>49663800</v>
          </cell>
          <cell r="G175" t="str">
            <v>2017420501000173E</v>
          </cell>
          <cell r="H175">
            <v>28142820</v>
          </cell>
          <cell r="O175">
            <v>4966380</v>
          </cell>
          <cell r="P175">
            <v>42850</v>
          </cell>
          <cell r="Q175">
            <v>5518200</v>
          </cell>
          <cell r="R175">
            <v>42878</v>
          </cell>
          <cell r="S175">
            <v>5518200</v>
          </cell>
          <cell r="T175">
            <v>42907</v>
          </cell>
          <cell r="U175">
            <v>5518200</v>
          </cell>
          <cell r="V175">
            <v>42937</v>
          </cell>
          <cell r="AK175">
            <v>43.333333333333336</v>
          </cell>
        </row>
        <row r="176">
          <cell r="A176" t="str">
            <v>CPS-173-N-2017</v>
          </cell>
          <cell r="B176" t="str">
            <v>2 NACIONAL</v>
          </cell>
          <cell r="C176">
            <v>173</v>
          </cell>
          <cell r="D176" t="str">
            <v>ERIKA PATRICIA ROJAS GONZALEZ</v>
          </cell>
          <cell r="E176">
            <v>4090200</v>
          </cell>
          <cell r="F176">
            <v>12270600</v>
          </cell>
          <cell r="G176" t="str">
            <v>2017420501000174E</v>
          </cell>
          <cell r="H176">
            <v>0</v>
          </cell>
          <cell r="O176">
            <v>2863140</v>
          </cell>
          <cell r="P176">
            <v>42852</v>
          </cell>
          <cell r="Q176">
            <v>4090200</v>
          </cell>
          <cell r="R176">
            <v>42888</v>
          </cell>
          <cell r="S176">
            <v>4090200</v>
          </cell>
          <cell r="T176">
            <v>42909</v>
          </cell>
          <cell r="U176">
            <v>1227060</v>
          </cell>
          <cell r="V176">
            <v>42937</v>
          </cell>
          <cell r="AK176">
            <v>100</v>
          </cell>
        </row>
        <row r="177">
          <cell r="A177" t="str">
            <v>CPS-174-N-2017</v>
          </cell>
          <cell r="B177" t="str">
            <v>2 NACIONAL</v>
          </cell>
          <cell r="C177">
            <v>174</v>
          </cell>
          <cell r="D177" t="str">
            <v>ANULADO</v>
          </cell>
          <cell r="E177">
            <v>0</v>
          </cell>
          <cell r="F177">
            <v>0</v>
          </cell>
          <cell r="G177">
            <v>0</v>
          </cell>
          <cell r="H177">
            <v>0</v>
          </cell>
          <cell r="AK177" t="e">
            <v>#DIV/0!</v>
          </cell>
        </row>
        <row r="178">
          <cell r="A178" t="str">
            <v>CPS-175-N-2017</v>
          </cell>
          <cell r="B178" t="str">
            <v>2 NACIONAL</v>
          </cell>
          <cell r="C178">
            <v>175</v>
          </cell>
          <cell r="D178" t="str">
            <v>DORIS LUCIA LANDAZURI CENTENO</v>
          </cell>
          <cell r="E178">
            <v>4090200</v>
          </cell>
          <cell r="F178">
            <v>28631400</v>
          </cell>
          <cell r="G178" t="str">
            <v>2017420501000175E</v>
          </cell>
          <cell r="H178">
            <v>18542240</v>
          </cell>
          <cell r="O178">
            <v>1908760</v>
          </cell>
          <cell r="P178">
            <v>42849</v>
          </cell>
          <cell r="Q178">
            <v>4090200</v>
          </cell>
          <cell r="R178">
            <v>42879</v>
          </cell>
          <cell r="S178">
            <v>4090200</v>
          </cell>
          <cell r="T178">
            <v>42909</v>
          </cell>
          <cell r="AK178">
            <v>35.238095238095234</v>
          </cell>
        </row>
        <row r="179">
          <cell r="A179" t="str">
            <v>CPS-176-N-2017</v>
          </cell>
          <cell r="B179" t="str">
            <v>2 NACIONAL</v>
          </cell>
          <cell r="C179">
            <v>176</v>
          </cell>
          <cell r="D179" t="str">
            <v>MARLENY CHACON CAMACHO</v>
          </cell>
          <cell r="E179">
            <v>4090200</v>
          </cell>
          <cell r="F179">
            <v>28631400</v>
          </cell>
          <cell r="G179" t="str">
            <v>2017420501000182E</v>
          </cell>
          <cell r="H179">
            <v>20041980</v>
          </cell>
          <cell r="O179">
            <v>409020</v>
          </cell>
          <cell r="P179">
            <v>42879</v>
          </cell>
          <cell r="Q179">
            <v>4090200</v>
          </cell>
          <cell r="R179">
            <v>42879</v>
          </cell>
          <cell r="S179">
            <v>4090200</v>
          </cell>
          <cell r="T179">
            <v>42909</v>
          </cell>
          <cell r="AK179">
            <v>30.000000000000004</v>
          </cell>
        </row>
        <row r="180">
          <cell r="A180" t="str">
            <v>CPS-177-N-2017</v>
          </cell>
          <cell r="B180" t="str">
            <v>2 NACIONAL</v>
          </cell>
          <cell r="C180">
            <v>177</v>
          </cell>
          <cell r="D180" t="str">
            <v>ADRIANA MARIA CAMPO SANCHEZ</v>
          </cell>
          <cell r="E180">
            <v>4090200</v>
          </cell>
          <cell r="F180">
            <v>28631400</v>
          </cell>
          <cell r="G180" t="str">
            <v>2017420501000191E</v>
          </cell>
          <cell r="H180">
            <v>20041980</v>
          </cell>
          <cell r="O180">
            <v>409020</v>
          </cell>
          <cell r="P180">
            <v>42880</v>
          </cell>
          <cell r="Q180">
            <v>4090200</v>
          </cell>
          <cell r="R180">
            <v>42880</v>
          </cell>
          <cell r="S180">
            <v>4090200</v>
          </cell>
          <cell r="T180">
            <v>42913</v>
          </cell>
          <cell r="AK180">
            <v>30.000000000000004</v>
          </cell>
        </row>
        <row r="181">
          <cell r="A181" t="str">
            <v>CPS-178-N-2017</v>
          </cell>
          <cell r="B181" t="str">
            <v>2 NACIONAL</v>
          </cell>
          <cell r="C181">
            <v>178</v>
          </cell>
          <cell r="D181" t="str">
            <v>CLAUDIA JULIANA HERNANDEZ CASTELLANOS</v>
          </cell>
          <cell r="E181">
            <v>4457400</v>
          </cell>
          <cell r="F181">
            <v>35659200</v>
          </cell>
          <cell r="G181" t="str">
            <v>2017420501000178E</v>
          </cell>
          <cell r="H181">
            <v>22435580</v>
          </cell>
          <cell r="Q181">
            <v>4308820</v>
          </cell>
          <cell r="R181">
            <v>42878</v>
          </cell>
          <cell r="S181">
            <v>4457400</v>
          </cell>
          <cell r="T181">
            <v>42906</v>
          </cell>
          <cell r="U181">
            <v>4457400</v>
          </cell>
          <cell r="V181">
            <v>42940</v>
          </cell>
          <cell r="AK181">
            <v>37.083333333333336</v>
          </cell>
        </row>
        <row r="182">
          <cell r="A182" t="str">
            <v>CPS-179-N-2017</v>
          </cell>
          <cell r="B182" t="str">
            <v>2 NACIONAL</v>
          </cell>
          <cell r="C182">
            <v>179</v>
          </cell>
          <cell r="D182" t="str">
            <v>LUZ JANETH VILLALBA SUAREZ</v>
          </cell>
          <cell r="E182">
            <v>4457400</v>
          </cell>
          <cell r="F182">
            <v>26744400</v>
          </cell>
          <cell r="G182" t="str">
            <v>2017420501000179E</v>
          </cell>
          <cell r="H182">
            <v>13520780</v>
          </cell>
          <cell r="Q182">
            <v>4308820</v>
          </cell>
          <cell r="R182">
            <v>42878</v>
          </cell>
          <cell r="S182">
            <v>4457400</v>
          </cell>
          <cell r="T182">
            <v>42906</v>
          </cell>
          <cell r="U182">
            <v>4457400</v>
          </cell>
          <cell r="V182">
            <v>42937</v>
          </cell>
          <cell r="AK182">
            <v>49.444444444444443</v>
          </cell>
        </row>
        <row r="183">
          <cell r="A183" t="str">
            <v>CPS-180-N-2017</v>
          </cell>
          <cell r="B183" t="str">
            <v>2 NACIONAL</v>
          </cell>
          <cell r="C183">
            <v>180</v>
          </cell>
          <cell r="D183" t="str">
            <v>ANDREA MARCELA PANTOJA GARZON</v>
          </cell>
          <cell r="E183">
            <v>7854000</v>
          </cell>
          <cell r="F183">
            <v>47124000</v>
          </cell>
          <cell r="G183" t="str">
            <v>2017420501000180E</v>
          </cell>
          <cell r="H183">
            <v>23823800</v>
          </cell>
          <cell r="Q183">
            <v>7592200</v>
          </cell>
          <cell r="R183">
            <v>42878</v>
          </cell>
          <cell r="S183">
            <v>7854000</v>
          </cell>
          <cell r="T183">
            <v>42906</v>
          </cell>
          <cell r="U183">
            <v>7854000</v>
          </cell>
          <cell r="V183">
            <v>42937</v>
          </cell>
          <cell r="AK183">
            <v>49.444444444444443</v>
          </cell>
        </row>
        <row r="184">
          <cell r="A184" t="str">
            <v>CPS-181-N-2017</v>
          </cell>
          <cell r="B184" t="str">
            <v>2 NACIONAL</v>
          </cell>
          <cell r="C184">
            <v>181</v>
          </cell>
          <cell r="D184" t="str">
            <v xml:space="preserve">NUBIA STELLA MOSQUERA QUILINDO </v>
          </cell>
          <cell r="E184">
            <v>2437800</v>
          </cell>
          <cell r="F184">
            <v>14626800</v>
          </cell>
          <cell r="G184" t="str">
            <v>2017420501000177E</v>
          </cell>
          <cell r="H184">
            <v>7394660</v>
          </cell>
          <cell r="Q184">
            <v>2356540</v>
          </cell>
          <cell r="R184">
            <v>42877</v>
          </cell>
          <cell r="S184">
            <v>2437800</v>
          </cell>
          <cell r="T184">
            <v>42906</v>
          </cell>
          <cell r="U184">
            <v>2437800</v>
          </cell>
          <cell r="V184" t="str">
            <v>REEVALUACIÓN</v>
          </cell>
          <cell r="AK184">
            <v>49.444444444444443</v>
          </cell>
        </row>
        <row r="185">
          <cell r="A185" t="str">
            <v>CPS-182-N-2017</v>
          </cell>
          <cell r="B185" t="str">
            <v>2 NACIONAL</v>
          </cell>
          <cell r="C185">
            <v>182</v>
          </cell>
          <cell r="D185" t="str">
            <v>JULIANA  FERNANDA RAMIREZ ZAMBRANO</v>
          </cell>
          <cell r="E185">
            <v>4090200</v>
          </cell>
          <cell r="F185">
            <v>24541200</v>
          </cell>
          <cell r="G185" t="str">
            <v>2017420501000181E</v>
          </cell>
          <cell r="H185">
            <v>12406940</v>
          </cell>
          <cell r="Q185">
            <v>3953860</v>
          </cell>
          <cell r="R185">
            <v>42877</v>
          </cell>
          <cell r="S185">
            <v>4090200</v>
          </cell>
          <cell r="T185">
            <v>42907</v>
          </cell>
          <cell r="U185">
            <v>4090200</v>
          </cell>
          <cell r="V185">
            <v>42940</v>
          </cell>
          <cell r="AK185">
            <v>49.444444444444443</v>
          </cell>
        </row>
        <row r="186">
          <cell r="A186" t="str">
            <v>CPS-183-N-2017</v>
          </cell>
          <cell r="B186" t="str">
            <v>2 NACIONAL</v>
          </cell>
          <cell r="C186">
            <v>183</v>
          </cell>
          <cell r="D186" t="str">
            <v>SANDRA LILIANA CHAVES CLAVIJO</v>
          </cell>
          <cell r="E186">
            <v>2019600</v>
          </cell>
          <cell r="F186">
            <v>12117600</v>
          </cell>
          <cell r="G186" t="str">
            <v>2017420501000183E</v>
          </cell>
          <cell r="H186">
            <v>9290160</v>
          </cell>
          <cell r="Q186">
            <v>1952280</v>
          </cell>
          <cell r="R186">
            <v>42878</v>
          </cell>
          <cell r="S186">
            <v>0</v>
          </cell>
          <cell r="T186">
            <v>42916</v>
          </cell>
          <cell r="U186">
            <v>875160</v>
          </cell>
          <cell r="V186">
            <v>42940</v>
          </cell>
          <cell r="AK186">
            <v>23.333333333333329</v>
          </cell>
        </row>
        <row r="187">
          <cell r="A187" t="str">
            <v>CPS-184-N-2017</v>
          </cell>
          <cell r="B187" t="str">
            <v>2 NACIONAL</v>
          </cell>
          <cell r="C187">
            <v>184</v>
          </cell>
          <cell r="D187" t="str">
            <v>JEIMY CAROLINA LEON COLON</v>
          </cell>
          <cell r="E187">
            <v>2019600</v>
          </cell>
          <cell r="F187">
            <v>12117600</v>
          </cell>
          <cell r="G187" t="str">
            <v>2017420501000184E</v>
          </cell>
          <cell r="H187">
            <v>10165320</v>
          </cell>
          <cell r="Q187">
            <v>1952280</v>
          </cell>
          <cell r="R187">
            <v>42878</v>
          </cell>
          <cell r="S187">
            <v>0</v>
          </cell>
          <cell r="T187">
            <v>42916</v>
          </cell>
          <cell r="AK187">
            <v>16.111111111111111</v>
          </cell>
        </row>
        <row r="188">
          <cell r="A188" t="str">
            <v>CPS-185-N-2017</v>
          </cell>
          <cell r="B188" t="str">
            <v>2 NACIONAL</v>
          </cell>
          <cell r="C188">
            <v>185</v>
          </cell>
          <cell r="D188" t="str">
            <v>YOLANDA RIVERA HERNANDEZ</v>
          </cell>
          <cell r="E188">
            <v>1698300</v>
          </cell>
          <cell r="F188">
            <v>10189800</v>
          </cell>
          <cell r="G188" t="str">
            <v>2017420501000185E</v>
          </cell>
          <cell r="H188">
            <v>5151510</v>
          </cell>
          <cell r="Q188">
            <v>1641690</v>
          </cell>
          <cell r="R188">
            <v>42877</v>
          </cell>
          <cell r="S188">
            <v>1698300</v>
          </cell>
          <cell r="T188">
            <v>42906</v>
          </cell>
          <cell r="U188">
            <v>1698300</v>
          </cell>
          <cell r="V188" t="str">
            <v>REEVALUACIÓN</v>
          </cell>
          <cell r="AK188">
            <v>49.444444444444443</v>
          </cell>
        </row>
        <row r="189">
          <cell r="A189" t="str">
            <v>CPS-186-N-2017</v>
          </cell>
          <cell r="B189" t="str">
            <v>2 NACIONAL</v>
          </cell>
          <cell r="C189">
            <v>186</v>
          </cell>
          <cell r="D189" t="str">
            <v>DIKEN DUVAN MORA MORA</v>
          </cell>
          <cell r="E189">
            <v>2019600</v>
          </cell>
          <cell r="F189">
            <v>12117600</v>
          </cell>
          <cell r="G189" t="str">
            <v>2017420501000186E</v>
          </cell>
          <cell r="H189">
            <v>10165320</v>
          </cell>
          <cell r="Q189">
            <v>1952280</v>
          </cell>
          <cell r="R189">
            <v>42878</v>
          </cell>
          <cell r="S189">
            <v>0</v>
          </cell>
          <cell r="T189">
            <v>42916</v>
          </cell>
          <cell r="AK189">
            <v>16.111111111111111</v>
          </cell>
        </row>
        <row r="190">
          <cell r="A190" t="str">
            <v>CPS-187-N-2017</v>
          </cell>
          <cell r="B190" t="str">
            <v>2 NACIONAL</v>
          </cell>
          <cell r="C190">
            <v>187</v>
          </cell>
          <cell r="D190" t="str">
            <v>LUIS ALEJANDRO PEREZ GONZALEZ</v>
          </cell>
          <cell r="E190">
            <v>2019600</v>
          </cell>
          <cell r="F190">
            <v>12117600</v>
          </cell>
          <cell r="G190" t="str">
            <v>2017420501000187E</v>
          </cell>
          <cell r="H190">
            <v>10165320</v>
          </cell>
          <cell r="Q190">
            <v>1952280</v>
          </cell>
          <cell r="R190">
            <v>42878</v>
          </cell>
          <cell r="S190">
            <v>0</v>
          </cell>
          <cell r="T190">
            <v>42916</v>
          </cell>
          <cell r="AK190">
            <v>16.111111111111111</v>
          </cell>
        </row>
        <row r="191">
          <cell r="A191" t="str">
            <v>CPS-188-N-2017</v>
          </cell>
          <cell r="B191" t="str">
            <v>2 NACIONAL</v>
          </cell>
          <cell r="C191">
            <v>188</v>
          </cell>
          <cell r="D191" t="str">
            <v>MARIA ISABEL MEDINA GARCIA</v>
          </cell>
          <cell r="E191">
            <v>2019600</v>
          </cell>
          <cell r="F191">
            <v>12117600</v>
          </cell>
          <cell r="G191" t="str">
            <v>2017420501000188E</v>
          </cell>
          <cell r="H191">
            <v>10165320</v>
          </cell>
          <cell r="Q191">
            <v>1952280</v>
          </cell>
          <cell r="R191">
            <v>42878</v>
          </cell>
          <cell r="S191">
            <v>0</v>
          </cell>
          <cell r="T191">
            <v>42916</v>
          </cell>
          <cell r="AK191">
            <v>16.111111111111111</v>
          </cell>
        </row>
        <row r="192">
          <cell r="A192" t="str">
            <v>CPS-189-N-2017</v>
          </cell>
          <cell r="B192" t="str">
            <v>2 NACIONAL</v>
          </cell>
          <cell r="C192">
            <v>189</v>
          </cell>
          <cell r="D192" t="str">
            <v>ANA CARMENZA ACEVEDO ALVAREZ</v>
          </cell>
          <cell r="E192">
            <v>2019600</v>
          </cell>
          <cell r="F192">
            <v>12117600</v>
          </cell>
          <cell r="G192" t="str">
            <v>2017420501000189E</v>
          </cell>
          <cell r="H192">
            <v>10165320</v>
          </cell>
          <cell r="Q192">
            <v>1952280</v>
          </cell>
          <cell r="R192">
            <v>42878</v>
          </cell>
          <cell r="S192">
            <v>0</v>
          </cell>
          <cell r="T192">
            <v>42916</v>
          </cell>
          <cell r="AK192">
            <v>16.111111111111111</v>
          </cell>
        </row>
        <row r="193">
          <cell r="A193" t="str">
            <v>CPS-190-N-2017</v>
          </cell>
          <cell r="B193" t="str">
            <v>2 NACIONAL</v>
          </cell>
          <cell r="C193">
            <v>190</v>
          </cell>
          <cell r="D193" t="str">
            <v>RAFAEL ANGEL GONZALEZ ARANGO</v>
          </cell>
          <cell r="E193">
            <v>2437800</v>
          </cell>
          <cell r="F193">
            <v>14626800</v>
          </cell>
          <cell r="G193" t="str">
            <v>2017420501000190E</v>
          </cell>
          <cell r="H193">
            <v>7475920</v>
          </cell>
          <cell r="Q193">
            <v>2275280</v>
          </cell>
          <cell r="R193">
            <v>42878</v>
          </cell>
          <cell r="S193">
            <v>2437800</v>
          </cell>
          <cell r="T193">
            <v>42906</v>
          </cell>
          <cell r="U193">
            <v>2437800</v>
          </cell>
          <cell r="V193">
            <v>42937</v>
          </cell>
          <cell r="AK193">
            <v>48.888888888888893</v>
          </cell>
        </row>
        <row r="194">
          <cell r="A194" t="str">
            <v>CPS-191-N-2017</v>
          </cell>
          <cell r="B194" t="str">
            <v>2 NACIONAL</v>
          </cell>
          <cell r="C194">
            <v>191</v>
          </cell>
          <cell r="D194" t="str">
            <v>MARIA DEL CARMEN MONCADA ROSERO</v>
          </cell>
          <cell r="E194">
            <v>2917200</v>
          </cell>
          <cell r="F194">
            <v>8751600</v>
          </cell>
          <cell r="G194" t="str">
            <v>2017420501000176E</v>
          </cell>
          <cell r="H194">
            <v>3208320</v>
          </cell>
          <cell r="Q194">
            <v>2625480</v>
          </cell>
          <cell r="R194">
            <v>42879</v>
          </cell>
          <cell r="S194">
            <v>2917800</v>
          </cell>
          <cell r="T194">
            <v>42909</v>
          </cell>
          <cell r="AK194">
            <v>63.340189222542165</v>
          </cell>
        </row>
        <row r="195">
          <cell r="A195" t="str">
            <v>CPS-192-N-2017</v>
          </cell>
          <cell r="B195" t="str">
            <v>2 NACIONAL</v>
          </cell>
          <cell r="C195">
            <v>192</v>
          </cell>
          <cell r="D195" t="str">
            <v>YULI ANDREA BECERRA CASTIBLANCO</v>
          </cell>
          <cell r="E195">
            <v>3559800</v>
          </cell>
          <cell r="F195">
            <v>21358800</v>
          </cell>
          <cell r="G195" t="str">
            <v>2017420501000192E</v>
          </cell>
          <cell r="H195">
            <v>14713840</v>
          </cell>
          <cell r="Q195">
            <v>3085160</v>
          </cell>
          <cell r="R195">
            <v>42879</v>
          </cell>
          <cell r="S195">
            <v>3559800</v>
          </cell>
          <cell r="T195">
            <v>42909</v>
          </cell>
          <cell r="AK195">
            <v>31.111111111111111</v>
          </cell>
        </row>
        <row r="196">
          <cell r="A196" t="str">
            <v>CPS-193-N-2017</v>
          </cell>
          <cell r="B196" t="str">
            <v>2 NACIONAL</v>
          </cell>
          <cell r="C196">
            <v>193</v>
          </cell>
          <cell r="D196" t="str">
            <v>DORIS JOHANNA GUZMAN PARRA</v>
          </cell>
          <cell r="E196">
            <v>4987800</v>
          </cell>
          <cell r="F196">
            <v>29926800</v>
          </cell>
          <cell r="G196" t="str">
            <v>2017420501000193E</v>
          </cell>
          <cell r="H196">
            <v>20616240</v>
          </cell>
          <cell r="Q196">
            <v>4322760</v>
          </cell>
          <cell r="R196">
            <v>42879</v>
          </cell>
          <cell r="S196">
            <v>4987800</v>
          </cell>
          <cell r="T196">
            <v>42913</v>
          </cell>
          <cell r="AK196">
            <v>31.111111111111111</v>
          </cell>
        </row>
        <row r="197">
          <cell r="A197" t="str">
            <v>CPS-194-N-2017</v>
          </cell>
          <cell r="B197" t="str">
            <v>2 NACIONAL</v>
          </cell>
          <cell r="C197">
            <v>194</v>
          </cell>
          <cell r="D197" t="str">
            <v>MANUEL DE JESUS MEDINA CHAMORRO</v>
          </cell>
          <cell r="E197">
            <v>2437800</v>
          </cell>
          <cell r="F197">
            <v>4875600</v>
          </cell>
          <cell r="G197" t="str">
            <v>2017420501000194E</v>
          </cell>
          <cell r="H197">
            <v>650080</v>
          </cell>
          <cell r="Q197">
            <v>1787720</v>
          </cell>
          <cell r="R197">
            <v>42893</v>
          </cell>
          <cell r="S197">
            <v>2437800</v>
          </cell>
          <cell r="T197">
            <v>42909</v>
          </cell>
          <cell r="AK197">
            <v>86.666666666666671</v>
          </cell>
        </row>
        <row r="198">
          <cell r="A198" t="str">
            <v>CPS-195-N-2017</v>
          </cell>
          <cell r="B198" t="str">
            <v>2 NACIONAL</v>
          </cell>
          <cell r="C198">
            <v>195</v>
          </cell>
          <cell r="D198" t="str">
            <v>EMERSON CRUZ ALDANA</v>
          </cell>
          <cell r="E198">
            <v>2917200</v>
          </cell>
          <cell r="F198">
            <v>17503200</v>
          </cell>
          <cell r="G198" t="str">
            <v>2017420501000195E</v>
          </cell>
          <cell r="H198">
            <v>9724000</v>
          </cell>
          <cell r="Q198">
            <v>1944800</v>
          </cell>
          <cell r="R198">
            <v>42877</v>
          </cell>
          <cell r="S198">
            <v>2917200</v>
          </cell>
          <cell r="T198">
            <v>42906</v>
          </cell>
          <cell r="U198">
            <v>2917200</v>
          </cell>
          <cell r="V198">
            <v>42935</v>
          </cell>
          <cell r="AK198">
            <v>44.444444444444443</v>
          </cell>
        </row>
        <row r="199">
          <cell r="A199" t="str">
            <v>CPS-196-N-2017</v>
          </cell>
          <cell r="B199" t="str">
            <v>2 NACIONAL</v>
          </cell>
          <cell r="C199">
            <v>196</v>
          </cell>
          <cell r="D199" t="str">
            <v>ANDRES MAURICIO VILLEGAS NAVARRO</v>
          </cell>
          <cell r="E199">
            <v>4457400</v>
          </cell>
          <cell r="F199">
            <v>26744400</v>
          </cell>
          <cell r="G199" t="str">
            <v>2017420501000196E</v>
          </cell>
          <cell r="H199">
            <v>15006580</v>
          </cell>
          <cell r="Q199">
            <v>2823020</v>
          </cell>
          <cell r="R199">
            <v>42879</v>
          </cell>
          <cell r="S199">
            <v>4457400</v>
          </cell>
          <cell r="T199">
            <v>42906</v>
          </cell>
          <cell r="U199">
            <v>4457400</v>
          </cell>
          <cell r="V199">
            <v>42937</v>
          </cell>
          <cell r="AK199">
            <v>43.888888888888886</v>
          </cell>
        </row>
        <row r="200">
          <cell r="A200" t="str">
            <v>CPS-197-N-2017</v>
          </cell>
          <cell r="B200" t="str">
            <v>2 NACIONAL</v>
          </cell>
          <cell r="C200">
            <v>197</v>
          </cell>
          <cell r="D200" t="str">
            <v>JENNY ADRIANA RODRIGUEZ FRANCO</v>
          </cell>
          <cell r="E200">
            <v>4987800</v>
          </cell>
          <cell r="F200">
            <v>34914600</v>
          </cell>
          <cell r="G200" t="str">
            <v>2017420501000197E</v>
          </cell>
          <cell r="H200">
            <v>23110140</v>
          </cell>
          <cell r="Q200">
            <v>1828860</v>
          </cell>
          <cell r="R200">
            <v>42906</v>
          </cell>
          <cell r="S200">
            <v>4987800</v>
          </cell>
          <cell r="T200">
            <v>42906</v>
          </cell>
          <cell r="U200">
            <v>4987800</v>
          </cell>
          <cell r="V200">
            <v>42937</v>
          </cell>
          <cell r="AK200">
            <v>33.80952380952381</v>
          </cell>
        </row>
        <row r="201">
          <cell r="A201" t="str">
            <v>CPS-198-N-2017</v>
          </cell>
          <cell r="B201" t="str">
            <v>2 NACIONAL</v>
          </cell>
          <cell r="C201">
            <v>198</v>
          </cell>
          <cell r="D201" t="str">
            <v>FELIPE GUERRA BAQUERO</v>
          </cell>
          <cell r="E201">
            <v>4457400</v>
          </cell>
          <cell r="F201">
            <v>31201800</v>
          </cell>
          <cell r="G201" t="str">
            <v>2017420501000198E</v>
          </cell>
          <cell r="H201">
            <v>21098360</v>
          </cell>
          <cell r="Q201">
            <v>1188640</v>
          </cell>
          <cell r="R201">
            <v>42908</v>
          </cell>
          <cell r="S201">
            <v>4457400</v>
          </cell>
          <cell r="T201">
            <v>42909</v>
          </cell>
          <cell r="U201">
            <v>4457400</v>
          </cell>
          <cell r="V201">
            <v>42940</v>
          </cell>
          <cell r="AK201">
            <v>32.38095238095238</v>
          </cell>
        </row>
        <row r="202">
          <cell r="A202" t="str">
            <v>CPS-199-N-2017</v>
          </cell>
          <cell r="B202" t="str">
            <v>2 NACIONAL</v>
          </cell>
          <cell r="C202">
            <v>199</v>
          </cell>
          <cell r="D202" t="str">
            <v>CHRISTIAN BYFIEL PARRA</v>
          </cell>
          <cell r="E202">
            <v>4457400</v>
          </cell>
          <cell r="F202">
            <v>22287000</v>
          </cell>
          <cell r="G202" t="str">
            <v>2017420501000199E</v>
          </cell>
          <cell r="H202">
            <v>13372200</v>
          </cell>
          <cell r="R202">
            <v>42937</v>
          </cell>
          <cell r="S202">
            <v>4457400</v>
          </cell>
          <cell r="T202">
            <v>42937</v>
          </cell>
          <cell r="U202">
            <v>4457400</v>
          </cell>
          <cell r="V202">
            <v>42937</v>
          </cell>
        </row>
        <row r="203">
          <cell r="A203" t="str">
            <v>CPS-200-N-2017</v>
          </cell>
          <cell r="B203" t="str">
            <v>2 NACIONAL</v>
          </cell>
          <cell r="C203">
            <v>200</v>
          </cell>
          <cell r="D203" t="str">
            <v xml:space="preserve">MIGUEL ANGEL MONROY </v>
          </cell>
          <cell r="E203">
            <v>2437800</v>
          </cell>
          <cell r="F203">
            <v>17064600</v>
          </cell>
          <cell r="G203" t="str">
            <v>2017420501000200E</v>
          </cell>
          <cell r="H203">
            <v>14626800</v>
          </cell>
          <cell r="S203">
            <v>2437800</v>
          </cell>
          <cell r="T203">
            <v>42909</v>
          </cell>
        </row>
        <row r="204">
          <cell r="A204" t="str">
            <v>CPS-201-N-2017</v>
          </cell>
          <cell r="B204" t="str">
            <v>2 NACIONAL</v>
          </cell>
          <cell r="C204">
            <v>201</v>
          </cell>
          <cell r="D204" t="str">
            <v>DANIELA HERNANDEZ LOPEZ</v>
          </cell>
          <cell r="E204">
            <v>2437800</v>
          </cell>
          <cell r="F204">
            <v>17064600</v>
          </cell>
          <cell r="G204" t="str">
            <v>2017420501000201E</v>
          </cell>
          <cell r="H204">
            <v>14626800</v>
          </cell>
          <cell r="S204">
            <v>2437800</v>
          </cell>
          <cell r="T204">
            <v>42909</v>
          </cell>
        </row>
        <row r="205">
          <cell r="A205" t="str">
            <v>CPS-202-N-2017</v>
          </cell>
          <cell r="B205" t="str">
            <v>2 NACIONAL</v>
          </cell>
          <cell r="C205">
            <v>202</v>
          </cell>
          <cell r="D205" t="str">
            <v>ADRIANA PEREZ COLORADO</v>
          </cell>
          <cell r="E205">
            <v>4090200</v>
          </cell>
          <cell r="F205">
            <v>28631400</v>
          </cell>
          <cell r="G205" t="str">
            <v>2017420501000202E</v>
          </cell>
          <cell r="H205">
            <v>24541200</v>
          </cell>
          <cell r="S205">
            <v>4090200</v>
          </cell>
          <cell r="T205">
            <v>42909</v>
          </cell>
        </row>
        <row r="206">
          <cell r="A206" t="str">
            <v>CPS-203-N-2017</v>
          </cell>
          <cell r="B206" t="str">
            <v>2 NACIONAL</v>
          </cell>
          <cell r="C206">
            <v>203</v>
          </cell>
          <cell r="D206" t="str">
            <v>NANCY KARINA VILES LOPEZ</v>
          </cell>
          <cell r="E206">
            <v>4457400</v>
          </cell>
          <cell r="F206">
            <v>29864580</v>
          </cell>
          <cell r="G206" t="str">
            <v>2017420501000203E</v>
          </cell>
          <cell r="H206">
            <v>22732740</v>
          </cell>
          <cell r="S206">
            <v>2674440</v>
          </cell>
          <cell r="T206">
            <v>42908</v>
          </cell>
          <cell r="U206">
            <v>4457400</v>
          </cell>
          <cell r="V206">
            <v>42941</v>
          </cell>
        </row>
        <row r="207">
          <cell r="A207" t="str">
            <v>CPS-204-N-2017</v>
          </cell>
          <cell r="B207" t="str">
            <v>2 NACIONAL</v>
          </cell>
          <cell r="C207">
            <v>204</v>
          </cell>
          <cell r="D207" t="str">
            <v>OSCAR ALEJANDRO BARRERA GRANADOS</v>
          </cell>
          <cell r="E207">
            <v>5518200</v>
          </cell>
          <cell r="F207">
            <v>35863300</v>
          </cell>
          <cell r="G207" t="str">
            <v>2017420501000204E</v>
          </cell>
          <cell r="H207">
            <v>32920260</v>
          </cell>
          <cell r="S207">
            <v>2943040</v>
          </cell>
          <cell r="T207">
            <v>42909</v>
          </cell>
        </row>
        <row r="208">
          <cell r="A208" t="str">
            <v>CPS-205-N-2017</v>
          </cell>
          <cell r="B208" t="str">
            <v>2 NACIONAL</v>
          </cell>
          <cell r="C208">
            <v>205</v>
          </cell>
          <cell r="D208" t="str">
            <v>CEI CONSULTORES EMPRESARIALES Y DE IMPUESTOS SAS</v>
          </cell>
          <cell r="E208">
            <v>6630000</v>
          </cell>
          <cell r="F208">
            <v>43316000</v>
          </cell>
          <cell r="G208" t="str">
            <v>2017420501000205E</v>
          </cell>
          <cell r="H208">
            <v>43316000</v>
          </cell>
        </row>
        <row r="209">
          <cell r="A209" t="str">
            <v>CPS-206-N-2017</v>
          </cell>
          <cell r="B209" t="str">
            <v>2 NACIONAL</v>
          </cell>
          <cell r="C209">
            <v>206</v>
          </cell>
          <cell r="D209" t="str">
            <v>JEIMY NEREIDA CUADRADO GONZALEZ</v>
          </cell>
          <cell r="E209">
            <v>7854000</v>
          </cell>
          <cell r="F209">
            <v>14339000</v>
          </cell>
          <cell r="G209" t="str">
            <v>2017420501000206E</v>
          </cell>
          <cell r="H209">
            <v>2558000</v>
          </cell>
          <cell r="S209">
            <v>3927000</v>
          </cell>
          <cell r="T209">
            <v>42909</v>
          </cell>
          <cell r="U209">
            <v>7854000</v>
          </cell>
          <cell r="V209">
            <v>42941</v>
          </cell>
        </row>
        <row r="210">
          <cell r="A210" t="str">
            <v>CPS-207-N-2017</v>
          </cell>
          <cell r="B210" t="str">
            <v>2 NACIONAL</v>
          </cell>
          <cell r="C210">
            <v>207</v>
          </cell>
          <cell r="D210" t="str">
            <v xml:space="preserve">PAOLA VALDES ACHURY </v>
          </cell>
          <cell r="E210">
            <v>2019600</v>
          </cell>
          <cell r="F210">
            <v>13127400</v>
          </cell>
          <cell r="G210" t="str">
            <v>2017420501000207E</v>
          </cell>
          <cell r="H210">
            <v>12117600</v>
          </cell>
          <cell r="S210">
            <v>1009800</v>
          </cell>
          <cell r="T210">
            <v>42908</v>
          </cell>
        </row>
        <row r="211">
          <cell r="A211" t="str">
            <v>CPS-208-N-2017</v>
          </cell>
          <cell r="B211" t="str">
            <v>2 NACIONAL</v>
          </cell>
          <cell r="C211">
            <v>208</v>
          </cell>
          <cell r="D211" t="str">
            <v>GUSTAVO ENRIQUE ARDILA GOMEZ</v>
          </cell>
          <cell r="E211">
            <v>7854000</v>
          </cell>
          <cell r="F211">
            <v>47124000</v>
          </cell>
          <cell r="G211" t="str">
            <v>2017420501000208E</v>
          </cell>
          <cell r="H211">
            <v>47124000</v>
          </cell>
        </row>
        <row r="212">
          <cell r="A212" t="str">
            <v>CPS-209-N-2017</v>
          </cell>
          <cell r="B212" t="str">
            <v>2 NACIONAL</v>
          </cell>
          <cell r="C212">
            <v>209</v>
          </cell>
          <cell r="D212" t="str">
            <v>MIGUEL ANGEL OSPINA MORENO</v>
          </cell>
          <cell r="E212">
            <v>5946600</v>
          </cell>
          <cell r="F212">
            <v>38652000</v>
          </cell>
          <cell r="G212" t="str">
            <v>2017420501000209E</v>
          </cell>
          <cell r="H212">
            <v>38652000</v>
          </cell>
        </row>
        <row r="213">
          <cell r="A213" t="str">
            <v>CPS-210-N-2017</v>
          </cell>
          <cell r="B213" t="str">
            <v>2 NACIONAL</v>
          </cell>
          <cell r="C213">
            <v>210</v>
          </cell>
          <cell r="D213" t="str">
            <v>CORPORACION ECOTURISTICAS COMUNITARIA CHINGAZA</v>
          </cell>
          <cell r="E213">
            <v>0</v>
          </cell>
          <cell r="F213">
            <v>6128600</v>
          </cell>
          <cell r="G213" t="str">
            <v>2017420501000210E</v>
          </cell>
          <cell r="H213">
            <v>0</v>
          </cell>
          <cell r="U213">
            <v>6128600</v>
          </cell>
          <cell r="V213">
            <v>42934</v>
          </cell>
        </row>
        <row r="214">
          <cell r="A214" t="str">
            <v>CPS-211-N-2017</v>
          </cell>
          <cell r="B214" t="str">
            <v>2 NACIONAL</v>
          </cell>
          <cell r="C214">
            <v>211</v>
          </cell>
          <cell r="D214" t="str">
            <v>MANUEL DE JESUS MEDINA CHAMORRO</v>
          </cell>
          <cell r="E214">
            <v>2437800</v>
          </cell>
          <cell r="F214">
            <v>13895460</v>
          </cell>
          <cell r="G214" t="str">
            <v>2017420501000211E</v>
          </cell>
          <cell r="H214">
            <v>13895460</v>
          </cell>
        </row>
        <row r="215">
          <cell r="A215" t="str">
            <v>CPS-212-N-2017</v>
          </cell>
          <cell r="B215" t="str">
            <v>2 NACIONAL</v>
          </cell>
          <cell r="C215">
            <v>212</v>
          </cell>
          <cell r="D215" t="str">
            <v>EFRAIN MOLANO VARGAS</v>
          </cell>
          <cell r="E215">
            <v>6630000</v>
          </cell>
          <cell r="F215">
            <v>37128000</v>
          </cell>
          <cell r="G215" t="str">
            <v>2017420501000212E</v>
          </cell>
          <cell r="H215">
            <v>37128000</v>
          </cell>
        </row>
        <row r="216">
          <cell r="A216" t="str">
            <v>CPS-213-N-2017</v>
          </cell>
          <cell r="B216" t="str">
            <v>2 NACIONAL</v>
          </cell>
          <cell r="C216">
            <v>213</v>
          </cell>
          <cell r="D216" t="str">
            <v xml:space="preserve">RUBY ACOSTA BASTIDAS </v>
          </cell>
          <cell r="E216">
            <v>5946600</v>
          </cell>
          <cell r="F216">
            <v>32706300</v>
          </cell>
          <cell r="G216" t="str">
            <v>2017420501000213E</v>
          </cell>
          <cell r="H216">
            <v>32706300</v>
          </cell>
        </row>
        <row r="217">
          <cell r="A217" t="str">
            <v>CPS-214-N-2017</v>
          </cell>
          <cell r="B217" t="str">
            <v>2 NACIONAL</v>
          </cell>
          <cell r="C217">
            <v>214</v>
          </cell>
          <cell r="D217" t="str">
            <v>MARIA ANGELICA JIMENEZ POVEDA</v>
          </cell>
          <cell r="E217">
            <v>3559800</v>
          </cell>
          <cell r="F217">
            <v>19578900</v>
          </cell>
          <cell r="G217" t="str">
            <v>2017420501000214E</v>
          </cell>
          <cell r="H217">
            <v>19578900</v>
          </cell>
        </row>
        <row r="218">
          <cell r="A218" t="str">
            <v>CPS-215-N-2017</v>
          </cell>
          <cell r="B218" t="str">
            <v>2 NACIONAL</v>
          </cell>
          <cell r="C218">
            <v>215</v>
          </cell>
          <cell r="D218" t="str">
            <v>GIOVANY ALEJANDRO RUIZ VEGA</v>
          </cell>
          <cell r="E218">
            <v>3559800</v>
          </cell>
          <cell r="F218">
            <v>19578900</v>
          </cell>
          <cell r="G218" t="str">
            <v>2017420501000215E</v>
          </cell>
          <cell r="H218">
            <v>19578900</v>
          </cell>
        </row>
        <row r="219">
          <cell r="A219" t="str">
            <v>AMP-001-N-2017</v>
          </cell>
          <cell r="B219" t="str">
            <v>2 NACIONAL</v>
          </cell>
          <cell r="C219">
            <v>13769</v>
          </cell>
          <cell r="D219" t="str">
            <v>SEGUROS GENERALES SURAMERICANA SA</v>
          </cell>
          <cell r="E219">
            <v>0</v>
          </cell>
          <cell r="F219">
            <v>159300631</v>
          </cell>
          <cell r="G219">
            <v>0</v>
          </cell>
          <cell r="H219">
            <v>0</v>
          </cell>
          <cell r="K219">
            <v>159300631</v>
          </cell>
          <cell r="L219">
            <v>42789</v>
          </cell>
          <cell r="AK219">
            <v>100</v>
          </cell>
        </row>
        <row r="220">
          <cell r="A220" t="str">
            <v>AMP-002-N-2017</v>
          </cell>
          <cell r="B220" t="str">
            <v>2 NACIONAL</v>
          </cell>
          <cell r="C220">
            <v>14099</v>
          </cell>
          <cell r="D220" t="str">
            <v>COLOMBIANA DE COMERCIO SA Y/O ALKOSTO SA</v>
          </cell>
          <cell r="E220">
            <v>0</v>
          </cell>
          <cell r="F220">
            <v>1759600</v>
          </cell>
          <cell r="G220" t="str">
            <v>2017420500300003E</v>
          </cell>
          <cell r="H220">
            <v>0</v>
          </cell>
          <cell r="K220">
            <v>1759600</v>
          </cell>
          <cell r="L220">
            <v>42789</v>
          </cell>
          <cell r="AK220">
            <v>100</v>
          </cell>
        </row>
        <row r="221">
          <cell r="A221" t="str">
            <v>AMP-003-N-2017</v>
          </cell>
          <cell r="B221" t="str">
            <v>2 NACIONAL</v>
          </cell>
          <cell r="C221">
            <v>14267</v>
          </cell>
          <cell r="D221" t="str">
            <v>UNION TEMPORAL NOVATOURS VISION TOURS</v>
          </cell>
          <cell r="E221">
            <v>0</v>
          </cell>
          <cell r="F221">
            <v>758934774</v>
          </cell>
          <cell r="G221" t="str">
            <v>2017420500300002E</v>
          </cell>
          <cell r="H221">
            <v>361934107</v>
          </cell>
          <cell r="I221">
            <v>35233669</v>
          </cell>
          <cell r="J221">
            <v>42795</v>
          </cell>
          <cell r="K221">
            <v>60401945</v>
          </cell>
          <cell r="L221">
            <v>42811</v>
          </cell>
          <cell r="M221">
            <v>53910918</v>
          </cell>
          <cell r="N221">
            <v>42829</v>
          </cell>
          <cell r="O221">
            <v>40115912</v>
          </cell>
          <cell r="P221">
            <v>42863</v>
          </cell>
          <cell r="Q221">
            <v>58479268</v>
          </cell>
          <cell r="R221">
            <v>42874</v>
          </cell>
          <cell r="S221">
            <v>63101268</v>
          </cell>
          <cell r="T221">
            <v>42895</v>
          </cell>
          <cell r="U221">
            <v>45363149</v>
          </cell>
          <cell r="V221">
            <v>42908</v>
          </cell>
          <cell r="W221">
            <v>40394538</v>
          </cell>
          <cell r="X221">
            <v>42935</v>
          </cell>
          <cell r="AI221">
            <v>227680432</v>
          </cell>
          <cell r="AK221">
            <v>52.310248601153177</v>
          </cell>
        </row>
        <row r="222">
          <cell r="A222" t="str">
            <v>AMP-004-N-2017</v>
          </cell>
          <cell r="B222" t="str">
            <v>2 NACIONAL</v>
          </cell>
          <cell r="C222">
            <v>15304</v>
          </cell>
          <cell r="D222" t="str">
            <v>KEY MARKET S.A.S</v>
          </cell>
          <cell r="E222">
            <v>0</v>
          </cell>
          <cell r="F222">
            <v>14142303</v>
          </cell>
          <cell r="G222" t="str">
            <v>2017420501100004E</v>
          </cell>
          <cell r="H222">
            <v>0.27999999932944775</v>
          </cell>
          <cell r="Q222">
            <v>14142302.720000001</v>
          </cell>
          <cell r="R222">
            <v>42879</v>
          </cell>
          <cell r="AK222">
            <v>99.999998020124451</v>
          </cell>
        </row>
        <row r="223">
          <cell r="A223" t="str">
            <v>AMP-005-N-2017</v>
          </cell>
          <cell r="B223" t="str">
            <v>2 NACIONAL</v>
          </cell>
          <cell r="C223">
            <v>15305</v>
          </cell>
          <cell r="D223" t="str">
            <v xml:space="preserve">UNIPLES S.A </v>
          </cell>
          <cell r="E223">
            <v>0</v>
          </cell>
          <cell r="F223">
            <v>2975550</v>
          </cell>
          <cell r="G223" t="str">
            <v>2017420501100003E</v>
          </cell>
          <cell r="H223">
            <v>2800517.66</v>
          </cell>
          <cell r="Q223">
            <v>175032.34</v>
          </cell>
          <cell r="R223">
            <v>42879</v>
          </cell>
          <cell r="AK223">
            <v>5.8823525062593474</v>
          </cell>
        </row>
        <row r="224">
          <cell r="A224" t="str">
            <v>AMP-006-N-2017</v>
          </cell>
          <cell r="B224" t="str">
            <v>2 NACIONAL</v>
          </cell>
          <cell r="C224">
            <v>16556</v>
          </cell>
          <cell r="D224" t="str">
            <v>SERVIASEO S.A.</v>
          </cell>
          <cell r="E224">
            <v>0</v>
          </cell>
          <cell r="F224">
            <v>72045431</v>
          </cell>
          <cell r="G224" t="str">
            <v>2017420500300005E</v>
          </cell>
          <cell r="H224">
            <v>61690066</v>
          </cell>
          <cell r="S224">
            <v>10355365</v>
          </cell>
          <cell r="T224">
            <v>42940</v>
          </cell>
        </row>
        <row r="225">
          <cell r="A225" t="str">
            <v>AMP-007-N-2017</v>
          </cell>
          <cell r="B225" t="str">
            <v>2 NACIONAL</v>
          </cell>
          <cell r="C225">
            <v>16874</v>
          </cell>
          <cell r="D225" t="str">
            <v>INSTITUCIONAL STAR SERVICES LTDA</v>
          </cell>
          <cell r="E225">
            <v>0</v>
          </cell>
          <cell r="F225">
            <v>24496642</v>
          </cell>
          <cell r="G225">
            <v>0</v>
          </cell>
          <cell r="H225">
            <v>18518338.210000001</v>
          </cell>
          <cell r="S225">
            <v>5978303.79</v>
          </cell>
          <cell r="T225">
            <v>42940</v>
          </cell>
        </row>
        <row r="226">
          <cell r="A226" t="str">
            <v>AMP-008-N-2017</v>
          </cell>
          <cell r="B226" t="str">
            <v>2 NACIONAL</v>
          </cell>
          <cell r="C226">
            <v>17254</v>
          </cell>
          <cell r="D226" t="str">
            <v>JORGE HERNAN JARAMILLO OCHOA</v>
          </cell>
          <cell r="E226">
            <v>0</v>
          </cell>
          <cell r="F226">
            <v>6565923.7699999996</v>
          </cell>
          <cell r="G226">
            <v>0</v>
          </cell>
          <cell r="H226">
            <v>6565923.7699999996</v>
          </cell>
        </row>
        <row r="227">
          <cell r="A227" t="str">
            <v>AMP-009-N-2017</v>
          </cell>
          <cell r="B227" t="str">
            <v>2 NACIONAL</v>
          </cell>
          <cell r="C227">
            <v>17415</v>
          </cell>
          <cell r="D227" t="str">
            <v>JARGU S.A. CORREDORES DE SEGUROS</v>
          </cell>
          <cell r="E227">
            <v>0</v>
          </cell>
          <cell r="F227">
            <v>0</v>
          </cell>
          <cell r="G227">
            <v>0</v>
          </cell>
          <cell r="H227">
            <v>0</v>
          </cell>
        </row>
        <row r="228">
          <cell r="B228" t="e">
            <v>#N/A</v>
          </cell>
          <cell r="C228" t="e">
            <v>#N/A</v>
          </cell>
          <cell r="D228" t="e">
            <v>#N/A</v>
          </cell>
          <cell r="E228" t="e">
            <v>#N/A</v>
          </cell>
          <cell r="F228" t="e">
            <v>#N/A</v>
          </cell>
          <cell r="G228" t="e">
            <v>#N/A</v>
          </cell>
          <cell r="H228" t="e">
            <v>#N/A</v>
          </cell>
          <cell r="AK228" t="e">
            <v>#N/A</v>
          </cell>
        </row>
        <row r="229">
          <cell r="A229" t="str">
            <v>AUTO-008-N-2017</v>
          </cell>
          <cell r="B229" t="str">
            <v>2 NACIONAL</v>
          </cell>
          <cell r="C229">
            <v>8</v>
          </cell>
          <cell r="D229" t="str">
            <v>QBE SEGUROS S.A.</v>
          </cell>
          <cell r="E229">
            <v>0</v>
          </cell>
          <cell r="F229">
            <v>27386301</v>
          </cell>
          <cell r="G229" t="str">
            <v>2017420520300001E</v>
          </cell>
          <cell r="H229">
            <v>-13562740</v>
          </cell>
          <cell r="S229">
            <v>27386301</v>
          </cell>
          <cell r="T229">
            <v>42937</v>
          </cell>
          <cell r="U229">
            <v>13562740</v>
          </cell>
          <cell r="V229">
            <v>42937</v>
          </cell>
          <cell r="AK229">
            <v>149.52381119304869</v>
          </cell>
        </row>
        <row r="230">
          <cell r="A230" t="str">
            <v>AUTO-013-N-2017</v>
          </cell>
          <cell r="B230" t="str">
            <v>2 NACIONAL</v>
          </cell>
          <cell r="C230">
            <v>13</v>
          </cell>
          <cell r="D230" t="str">
            <v>SEGUROS DE VIDA DEL ESTADO S.A.</v>
          </cell>
          <cell r="E230">
            <v>0</v>
          </cell>
          <cell r="F230">
            <v>6878095</v>
          </cell>
          <cell r="G230" t="str">
            <v>2017420520300004E</v>
          </cell>
          <cell r="H230">
            <v>0</v>
          </cell>
          <cell r="Q230">
            <v>4600000</v>
          </cell>
          <cell r="R230">
            <v>42907</v>
          </cell>
          <cell r="S230">
            <v>2278095</v>
          </cell>
          <cell r="T230">
            <v>42907</v>
          </cell>
          <cell r="AK230">
            <v>100</v>
          </cell>
        </row>
        <row r="231">
          <cell r="A231" t="str">
            <v>CCV-001-N-2017</v>
          </cell>
          <cell r="B231" t="str">
            <v>2 NACIONAL</v>
          </cell>
          <cell r="C231">
            <v>1</v>
          </cell>
          <cell r="D231" t="str">
            <v>UP IDEAS SAS</v>
          </cell>
          <cell r="E231">
            <v>0</v>
          </cell>
          <cell r="F231">
            <v>955618</v>
          </cell>
          <cell r="G231" t="str">
            <v>2017420520300005E</v>
          </cell>
          <cell r="H231">
            <v>0</v>
          </cell>
          <cell r="Q231">
            <v>955618</v>
          </cell>
          <cell r="R231">
            <v>42893</v>
          </cell>
          <cell r="AK231">
            <v>100</v>
          </cell>
        </row>
        <row r="232">
          <cell r="A232" t="str">
            <v>CCV-002-N-2017</v>
          </cell>
          <cell r="B232" t="str">
            <v>2 NACIONAL</v>
          </cell>
          <cell r="C232">
            <v>2</v>
          </cell>
          <cell r="D232" t="str">
            <v xml:space="preserve"> SES SERVICIOS EMPRESARIALES ESPECIALIZADOS LTDA</v>
          </cell>
          <cell r="E232">
            <v>0</v>
          </cell>
          <cell r="F232">
            <v>4484116</v>
          </cell>
          <cell r="G232" t="str">
            <v>2017420520300011E</v>
          </cell>
          <cell r="H232">
            <v>0</v>
          </cell>
          <cell r="Q232">
            <v>4484116</v>
          </cell>
          <cell r="R232">
            <v>42879</v>
          </cell>
          <cell r="AK232">
            <v>100</v>
          </cell>
        </row>
        <row r="233">
          <cell r="A233" t="str">
            <v>CCV-003-N-2018</v>
          </cell>
          <cell r="B233" t="str">
            <v>2 NACIONAL</v>
          </cell>
          <cell r="C233">
            <v>0</v>
          </cell>
          <cell r="D233">
            <v>0</v>
          </cell>
          <cell r="E233">
            <v>0</v>
          </cell>
          <cell r="F233">
            <v>0</v>
          </cell>
          <cell r="G233" t="str">
            <v>2017420520300012E</v>
          </cell>
          <cell r="H233">
            <v>0</v>
          </cell>
          <cell r="AK233" t="e">
            <v>#DIV/0!</v>
          </cell>
        </row>
        <row r="234">
          <cell r="A234" t="str">
            <v>CLC-001-N-2017</v>
          </cell>
          <cell r="B234" t="str">
            <v>2 NACIONAL</v>
          </cell>
          <cell r="C234">
            <v>1</v>
          </cell>
          <cell r="D234" t="str">
            <v>SOCIEDAD DE AUTORES Y COMPOSITORES DE COLOMBIA SAYCO</v>
          </cell>
          <cell r="E234">
            <v>0</v>
          </cell>
          <cell r="F234">
            <v>5137813</v>
          </cell>
          <cell r="G234" t="str">
            <v>2017420501000170E</v>
          </cell>
          <cell r="H234">
            <v>0</v>
          </cell>
          <cell r="O234">
            <v>5137813</v>
          </cell>
          <cell r="P234">
            <v>42845</v>
          </cell>
          <cell r="AK234">
            <v>100</v>
          </cell>
        </row>
        <row r="235">
          <cell r="A235" t="str">
            <v>CMT-001-N-2017</v>
          </cell>
          <cell r="B235" t="str">
            <v>2 NACIONAL</v>
          </cell>
          <cell r="C235">
            <v>1</v>
          </cell>
          <cell r="D235" t="str">
            <v>SOPORTE LÓGICO LTDA</v>
          </cell>
          <cell r="E235">
            <v>0</v>
          </cell>
          <cell r="F235">
            <v>50480094</v>
          </cell>
          <cell r="G235" t="str">
            <v>2017420500800001E</v>
          </cell>
          <cell r="H235">
            <v>35336066</v>
          </cell>
          <cell r="M235">
            <v>15144028</v>
          </cell>
          <cell r="N235">
            <v>42822</v>
          </cell>
          <cell r="AK235">
            <v>29.999999603804227</v>
          </cell>
        </row>
        <row r="236">
          <cell r="A236" t="str">
            <v>CMT-002-N-2017</v>
          </cell>
          <cell r="B236" t="str">
            <v>2 NACIONAL</v>
          </cell>
          <cell r="C236">
            <v>2</v>
          </cell>
          <cell r="D236" t="str">
            <v>SISELCOM SAS</v>
          </cell>
          <cell r="E236">
            <v>0</v>
          </cell>
          <cell r="F236">
            <v>16000000</v>
          </cell>
          <cell r="G236" t="str">
            <v>2017420520300013E</v>
          </cell>
          <cell r="H236">
            <v>13144000</v>
          </cell>
          <cell r="S236">
            <v>2856000</v>
          </cell>
          <cell r="T236">
            <v>42913</v>
          </cell>
        </row>
        <row r="237">
          <cell r="A237" t="str">
            <v>CMT-003-N-2017</v>
          </cell>
          <cell r="B237" t="str">
            <v>2 NACIONAL</v>
          </cell>
          <cell r="C237">
            <v>3</v>
          </cell>
          <cell r="D237" t="str">
            <v>VASQUEZ CARO &amp; CIA SAS</v>
          </cell>
          <cell r="E237">
            <v>0</v>
          </cell>
          <cell r="F237">
            <v>33095116</v>
          </cell>
          <cell r="G237" t="str">
            <v>2017420520300014E</v>
          </cell>
          <cell r="H237">
            <v>31531456</v>
          </cell>
          <cell r="U237">
            <v>1563660</v>
          </cell>
          <cell r="V237">
            <v>42937</v>
          </cell>
          <cell r="AK237">
            <v>4.7247454881258033</v>
          </cell>
        </row>
        <row r="238">
          <cell r="A238" t="str">
            <v>COS-001-N-2017</v>
          </cell>
          <cell r="B238" t="str">
            <v>2 NACIONAL</v>
          </cell>
          <cell r="C238">
            <v>1</v>
          </cell>
          <cell r="D238" t="str">
            <v>MULTISTREAM LATINOAMÉRICA SAS</v>
          </cell>
          <cell r="E238">
            <v>773500</v>
          </cell>
          <cell r="F238">
            <v>7735500</v>
          </cell>
          <cell r="G238" t="str">
            <v>2017420520300002E</v>
          </cell>
          <cell r="H238">
            <v>4641500</v>
          </cell>
          <cell r="M238">
            <v>773500</v>
          </cell>
          <cell r="N238">
            <v>42893</v>
          </cell>
          <cell r="O238">
            <v>773500</v>
          </cell>
          <cell r="P238">
            <v>42893</v>
          </cell>
          <cell r="Q238">
            <v>773500</v>
          </cell>
          <cell r="R238">
            <v>42893</v>
          </cell>
          <cell r="S238">
            <v>773500</v>
          </cell>
          <cell r="T238">
            <v>42923</v>
          </cell>
          <cell r="AK238">
            <v>39.99741451748433</v>
          </cell>
        </row>
        <row r="239">
          <cell r="A239" t="str">
            <v>COS-002-N-2017</v>
          </cell>
          <cell r="B239" t="str">
            <v>2 NACIONAL</v>
          </cell>
          <cell r="C239">
            <v>2</v>
          </cell>
          <cell r="D239" t="str">
            <v>VALENCIA &amp; FALLA AUDITORIAS INTEGRALES S.A.S.</v>
          </cell>
          <cell r="E239">
            <v>0</v>
          </cell>
          <cell r="F239">
            <v>11840500</v>
          </cell>
          <cell r="G239" t="str">
            <v>2017420501100001E</v>
          </cell>
          <cell r="H239">
            <v>0</v>
          </cell>
          <cell r="O239">
            <v>11840500</v>
          </cell>
          <cell r="P239">
            <v>42836</v>
          </cell>
          <cell r="AK239">
            <v>100</v>
          </cell>
        </row>
        <row r="240">
          <cell r="A240" t="str">
            <v>COS-003-N-2017</v>
          </cell>
          <cell r="B240" t="str">
            <v>2 NACIONAL</v>
          </cell>
          <cell r="C240">
            <v>3</v>
          </cell>
          <cell r="D240" t="str">
            <v>CERTICAMARA S.A</v>
          </cell>
          <cell r="E240">
            <v>0</v>
          </cell>
          <cell r="F240">
            <v>9891875</v>
          </cell>
          <cell r="G240" t="str">
            <v>2017420520300006E</v>
          </cell>
          <cell r="H240">
            <v>5414500</v>
          </cell>
          <cell r="S240">
            <v>4477375</v>
          </cell>
          <cell r="T240">
            <v>42914</v>
          </cell>
          <cell r="AK240">
            <v>45.263157894736835</v>
          </cell>
        </row>
        <row r="241">
          <cell r="A241" t="str">
            <v>COS-004-N-2017</v>
          </cell>
          <cell r="B241" t="str">
            <v>2 NACIONAL</v>
          </cell>
          <cell r="C241">
            <v>4</v>
          </cell>
          <cell r="D241" t="str">
            <v>FUNDACION HERPENTARIO NACIONAL DE COLOMBIA</v>
          </cell>
          <cell r="E241">
            <v>0</v>
          </cell>
          <cell r="F241">
            <v>30000000</v>
          </cell>
          <cell r="G241" t="str">
            <v>2017420520300007E</v>
          </cell>
          <cell r="H241">
            <v>30000000</v>
          </cell>
          <cell r="AK241">
            <v>0</v>
          </cell>
        </row>
        <row r="242">
          <cell r="A242" t="str">
            <v>COS-005-N-2017</v>
          </cell>
          <cell r="B242" t="str">
            <v>2 NACIONAL</v>
          </cell>
          <cell r="C242">
            <v>5</v>
          </cell>
          <cell r="D242" t="str">
            <v>INSTITUTO COLOMBIANO DE NORMAS TECNICAS Y CERTIFICACION - ICONTEC</v>
          </cell>
          <cell r="E242">
            <v>0</v>
          </cell>
          <cell r="F242">
            <v>20446504</v>
          </cell>
          <cell r="G242" t="str">
            <v>2017420520300009E</v>
          </cell>
          <cell r="H242">
            <v>20446504</v>
          </cell>
          <cell r="AK242">
            <v>0</v>
          </cell>
        </row>
        <row r="243">
          <cell r="A243" t="str">
            <v>COS-006-N-2017</v>
          </cell>
          <cell r="B243" t="str">
            <v>2 NACIONAL</v>
          </cell>
          <cell r="C243">
            <v>6</v>
          </cell>
          <cell r="D243" t="str">
            <v>CORPORACIÓN ECOTURÍSTICA COMUNITARIA CHINGAZA - CORPOCHINGAZA</v>
          </cell>
          <cell r="E243">
            <v>0</v>
          </cell>
          <cell r="F243">
            <v>20258000</v>
          </cell>
          <cell r="G243" t="str">
            <v>2017420501100002E</v>
          </cell>
          <cell r="H243">
            <v>900000</v>
          </cell>
          <cell r="S243">
            <v>19358000</v>
          </cell>
          <cell r="T243">
            <v>42893</v>
          </cell>
          <cell r="AK243">
            <v>95.557310692072278</v>
          </cell>
        </row>
        <row r="244">
          <cell r="A244" t="str">
            <v>COS-007-N-2017</v>
          </cell>
          <cell r="B244" t="str">
            <v>2 NACIONAL</v>
          </cell>
          <cell r="C244">
            <v>7</v>
          </cell>
          <cell r="D244" t="str">
            <v>EMPRESA COMUNITARIA "NATIVOS ACTIVOS"</v>
          </cell>
          <cell r="E244">
            <v>0</v>
          </cell>
          <cell r="F244">
            <v>22754400</v>
          </cell>
          <cell r="G244" t="str">
            <v>2017420501100005E</v>
          </cell>
          <cell r="H244">
            <v>0</v>
          </cell>
          <cell r="U244">
            <v>22754400</v>
          </cell>
          <cell r="V244">
            <v>42922</v>
          </cell>
          <cell r="AK244">
            <v>100</v>
          </cell>
        </row>
        <row r="245">
          <cell r="A245" t="str">
            <v>COS-008-N-2017</v>
          </cell>
          <cell r="B245" t="str">
            <v>2 NACIONAL</v>
          </cell>
          <cell r="C245">
            <v>8</v>
          </cell>
          <cell r="D245" t="str">
            <v>CORPORACIÓN ECOTURÍSTICA COMUNITARIA CHINGAZA - CORPOCHINGAZA</v>
          </cell>
          <cell r="E245">
            <v>0</v>
          </cell>
          <cell r="F245">
            <v>5052000</v>
          </cell>
          <cell r="G245" t="str">
            <v>2017420501100006E</v>
          </cell>
          <cell r="H245">
            <v>1810000</v>
          </cell>
          <cell r="U245">
            <v>3242000</v>
          </cell>
          <cell r="V245">
            <v>42935</v>
          </cell>
          <cell r="AK245">
            <v>64.172604908946951</v>
          </cell>
        </row>
        <row r="246">
          <cell r="B246" t="e">
            <v>#N/A</v>
          </cell>
          <cell r="C246" t="e">
            <v>#N/A</v>
          </cell>
          <cell r="D246" t="e">
            <v>#N/A</v>
          </cell>
          <cell r="E246" t="e">
            <v>#N/A</v>
          </cell>
          <cell r="F246" t="e">
            <v>#N/A</v>
          </cell>
          <cell r="G246" t="e">
            <v>#N/A</v>
          </cell>
          <cell r="H246" t="e">
            <v>#N/A</v>
          </cell>
          <cell r="AK246" t="e">
            <v>#N/A</v>
          </cell>
        </row>
        <row r="247">
          <cell r="A247" t="str">
            <v>CSS-001-N-2017</v>
          </cell>
          <cell r="B247" t="str">
            <v>2 NACIONAL</v>
          </cell>
          <cell r="C247">
            <v>1</v>
          </cell>
          <cell r="D247" t="str">
            <v>STRATEGY LIMITADA</v>
          </cell>
          <cell r="E247">
            <v>0</v>
          </cell>
          <cell r="F247">
            <v>33000000</v>
          </cell>
          <cell r="G247" t="str">
            <v>2017420520300008E</v>
          </cell>
          <cell r="H247">
            <v>33000000</v>
          </cell>
          <cell r="AK247">
            <v>0</v>
          </cell>
        </row>
        <row r="248">
          <cell r="B248" t="e">
            <v>#N/A</v>
          </cell>
          <cell r="C248" t="e">
            <v>#N/A</v>
          </cell>
          <cell r="D248" t="e">
            <v>#N/A</v>
          </cell>
          <cell r="E248" t="e">
            <v>#N/A</v>
          </cell>
          <cell r="F248" t="e">
            <v>#N/A</v>
          </cell>
          <cell r="G248" t="e">
            <v>#N/A</v>
          </cell>
          <cell r="H248" t="e">
            <v>#N/A</v>
          </cell>
          <cell r="AK248" t="e">
            <v>#N/A</v>
          </cell>
        </row>
        <row r="249">
          <cell r="B249" t="e">
            <v>#N/A</v>
          </cell>
          <cell r="C249" t="e">
            <v>#N/A</v>
          </cell>
          <cell r="D249" t="e">
            <v>#N/A</v>
          </cell>
          <cell r="E249" t="e">
            <v>#N/A</v>
          </cell>
          <cell r="F249" t="e">
            <v>#N/A</v>
          </cell>
          <cell r="G249" t="e">
            <v>#N/A</v>
          </cell>
          <cell r="H249" t="e">
            <v>#N/A</v>
          </cell>
          <cell r="AK249" t="e">
            <v>#N/A</v>
          </cell>
        </row>
        <row r="250">
          <cell r="B250" t="e">
            <v>#N/A</v>
          </cell>
          <cell r="C250" t="e">
            <v>#N/A</v>
          </cell>
          <cell r="D250" t="e">
            <v>#N/A</v>
          </cell>
          <cell r="E250" t="e">
            <v>#N/A</v>
          </cell>
          <cell r="F250" t="e">
            <v>#N/A</v>
          </cell>
          <cell r="G250" t="e">
            <v>#N/A</v>
          </cell>
          <cell r="H250" t="e">
            <v>#N/A</v>
          </cell>
          <cell r="AK250" t="e">
            <v>#N/A</v>
          </cell>
        </row>
        <row r="251">
          <cell r="B251" t="e">
            <v>#N/A</v>
          </cell>
          <cell r="C251" t="e">
            <v>#N/A</v>
          </cell>
          <cell r="D251" t="e">
            <v>#N/A</v>
          </cell>
          <cell r="E251" t="e">
            <v>#N/A</v>
          </cell>
          <cell r="F251" t="e">
            <v>#N/A</v>
          </cell>
          <cell r="G251" t="e">
            <v>#N/A</v>
          </cell>
          <cell r="H251" t="e">
            <v>#N/A</v>
          </cell>
          <cell r="AK251" t="e">
            <v>#N/A</v>
          </cell>
        </row>
        <row r="252">
          <cell r="B252" t="e">
            <v>#N/A</v>
          </cell>
          <cell r="C252" t="e">
            <v>#N/A</v>
          </cell>
          <cell r="D252" t="e">
            <v>#N/A</v>
          </cell>
          <cell r="E252" t="e">
            <v>#N/A</v>
          </cell>
          <cell r="F252" t="e">
            <v>#N/A</v>
          </cell>
          <cell r="G252" t="e">
            <v>#N/A</v>
          </cell>
          <cell r="H252" t="e">
            <v>#N/A</v>
          </cell>
          <cell r="AK252" t="e">
            <v>#N/A</v>
          </cell>
        </row>
        <row r="253">
          <cell r="B253" t="e">
            <v>#N/A</v>
          </cell>
          <cell r="C253" t="e">
            <v>#N/A</v>
          </cell>
          <cell r="D253" t="e">
            <v>#N/A</v>
          </cell>
          <cell r="E253" t="e">
            <v>#N/A</v>
          </cell>
          <cell r="F253" t="e">
            <v>#N/A</v>
          </cell>
          <cell r="G253" t="e">
            <v>#N/A</v>
          </cell>
          <cell r="H253" t="e">
            <v>#N/A</v>
          </cell>
          <cell r="AK253" t="e">
            <v>#N/A</v>
          </cell>
        </row>
        <row r="254">
          <cell r="B254" t="e">
            <v>#N/A</v>
          </cell>
          <cell r="C254" t="e">
            <v>#N/A</v>
          </cell>
          <cell r="D254" t="e">
            <v>#N/A</v>
          </cell>
          <cell r="E254" t="e">
            <v>#N/A</v>
          </cell>
          <cell r="F254" t="e">
            <v>#N/A</v>
          </cell>
          <cell r="G254" t="e">
            <v>#N/A</v>
          </cell>
          <cell r="H254" t="e">
            <v>#N/A</v>
          </cell>
          <cell r="AK254" t="e">
            <v>#N/A</v>
          </cell>
        </row>
        <row r="255">
          <cell r="B255" t="e">
            <v>#N/A</v>
          </cell>
          <cell r="C255" t="e">
            <v>#N/A</v>
          </cell>
          <cell r="D255" t="e">
            <v>#N/A</v>
          </cell>
          <cell r="E255" t="e">
            <v>#N/A</v>
          </cell>
          <cell r="F255" t="e">
            <v>#N/A</v>
          </cell>
          <cell r="G255" t="e">
            <v>#N/A</v>
          </cell>
          <cell r="H255" t="e">
            <v>#N/A</v>
          </cell>
          <cell r="AK255" t="e">
            <v>#N/A</v>
          </cell>
        </row>
        <row r="256">
          <cell r="B256" t="e">
            <v>#N/A</v>
          </cell>
          <cell r="C256" t="e">
            <v>#N/A</v>
          </cell>
          <cell r="D256" t="e">
            <v>#N/A</v>
          </cell>
          <cell r="E256" t="e">
            <v>#N/A</v>
          </cell>
          <cell r="F256" t="e">
            <v>#N/A</v>
          </cell>
          <cell r="G256" t="e">
            <v>#N/A</v>
          </cell>
          <cell r="H256" t="e">
            <v>#N/A</v>
          </cell>
          <cell r="AK256" t="e">
            <v>#N/A</v>
          </cell>
        </row>
        <row r="257">
          <cell r="B257" t="e">
            <v>#N/A</v>
          </cell>
          <cell r="C257" t="e">
            <v>#N/A</v>
          </cell>
          <cell r="D257" t="e">
            <v>#N/A</v>
          </cell>
          <cell r="E257" t="e">
            <v>#N/A</v>
          </cell>
          <cell r="F257" t="e">
            <v>#N/A</v>
          </cell>
          <cell r="G257" t="e">
            <v>#N/A</v>
          </cell>
          <cell r="H257" t="e">
            <v>#N/A</v>
          </cell>
          <cell r="AK257" t="e">
            <v>#N/A</v>
          </cell>
        </row>
        <row r="258">
          <cell r="B258" t="e">
            <v>#N/A</v>
          </cell>
          <cell r="C258" t="e">
            <v>#N/A</v>
          </cell>
          <cell r="D258" t="e">
            <v>#N/A</v>
          </cell>
          <cell r="E258" t="e">
            <v>#N/A</v>
          </cell>
          <cell r="F258" t="e">
            <v>#N/A</v>
          </cell>
          <cell r="G258" t="e">
            <v>#N/A</v>
          </cell>
          <cell r="H258" t="e">
            <v>#N/A</v>
          </cell>
          <cell r="AK258" t="e">
            <v>#N/A</v>
          </cell>
        </row>
        <row r="259">
          <cell r="B259" t="e">
            <v>#N/A</v>
          </cell>
          <cell r="C259" t="e">
            <v>#N/A</v>
          </cell>
          <cell r="D259" t="e">
            <v>#N/A</v>
          </cell>
          <cell r="E259" t="e">
            <v>#N/A</v>
          </cell>
          <cell r="F259" t="e">
            <v>#N/A</v>
          </cell>
          <cell r="G259" t="e">
            <v>#N/A</v>
          </cell>
          <cell r="H259" t="e">
            <v>#N/A</v>
          </cell>
          <cell r="AK259" t="e">
            <v>#N/A</v>
          </cell>
        </row>
        <row r="260">
          <cell r="B260" t="e">
            <v>#N/A</v>
          </cell>
          <cell r="C260" t="e">
            <v>#N/A</v>
          </cell>
          <cell r="D260" t="e">
            <v>#N/A</v>
          </cell>
          <cell r="E260" t="e">
            <v>#N/A</v>
          </cell>
          <cell r="F260" t="e">
            <v>#N/A</v>
          </cell>
          <cell r="G260" t="e">
            <v>#N/A</v>
          </cell>
          <cell r="H260" t="e">
            <v>#N/A</v>
          </cell>
          <cell r="AK260" t="e">
            <v>#N/A</v>
          </cell>
        </row>
        <row r="261">
          <cell r="B261" t="e">
            <v>#N/A</v>
          </cell>
          <cell r="C261" t="e">
            <v>#N/A</v>
          </cell>
          <cell r="D261" t="e">
            <v>#N/A</v>
          </cell>
          <cell r="E261" t="e">
            <v>#N/A</v>
          </cell>
          <cell r="F261" t="e">
            <v>#N/A</v>
          </cell>
          <cell r="G261" t="e">
            <v>#N/A</v>
          </cell>
          <cell r="H261" t="e">
            <v>#N/A</v>
          </cell>
          <cell r="AK261" t="e">
            <v>#N/A</v>
          </cell>
        </row>
        <row r="262">
          <cell r="B262" t="e">
            <v>#N/A</v>
          </cell>
          <cell r="C262" t="e">
            <v>#N/A</v>
          </cell>
          <cell r="D262" t="e">
            <v>#N/A</v>
          </cell>
          <cell r="E262" t="e">
            <v>#N/A</v>
          </cell>
          <cell r="F262" t="e">
            <v>#N/A</v>
          </cell>
          <cell r="G262" t="e">
            <v>#N/A</v>
          </cell>
          <cell r="H262" t="e">
            <v>#N/A</v>
          </cell>
          <cell r="AK262" t="e">
            <v>#N/A</v>
          </cell>
        </row>
        <row r="263">
          <cell r="B263" t="e">
            <v>#N/A</v>
          </cell>
          <cell r="C263" t="e">
            <v>#N/A</v>
          </cell>
          <cell r="D263" t="e">
            <v>#N/A</v>
          </cell>
          <cell r="E263" t="e">
            <v>#N/A</v>
          </cell>
          <cell r="F263" t="e">
            <v>#N/A</v>
          </cell>
          <cell r="G263" t="e">
            <v>#N/A</v>
          </cell>
          <cell r="H263" t="e">
            <v>#N/A</v>
          </cell>
          <cell r="AK263" t="e">
            <v>#N/A</v>
          </cell>
        </row>
        <row r="264">
          <cell r="B264" t="e">
            <v>#N/A</v>
          </cell>
          <cell r="C264" t="e">
            <v>#N/A</v>
          </cell>
          <cell r="D264" t="e">
            <v>#N/A</v>
          </cell>
          <cell r="E264" t="e">
            <v>#N/A</v>
          </cell>
          <cell r="F264" t="e">
            <v>#N/A</v>
          </cell>
          <cell r="G264" t="e">
            <v>#N/A</v>
          </cell>
          <cell r="H264" t="e">
            <v>#N/A</v>
          </cell>
          <cell r="AK264" t="e">
            <v>#N/A</v>
          </cell>
        </row>
        <row r="265">
          <cell r="B265" t="e">
            <v>#N/A</v>
          </cell>
          <cell r="C265" t="e">
            <v>#N/A</v>
          </cell>
          <cell r="D265" t="e">
            <v>#N/A</v>
          </cell>
          <cell r="E265" t="e">
            <v>#N/A</v>
          </cell>
          <cell r="F265" t="e">
            <v>#N/A</v>
          </cell>
          <cell r="G265" t="e">
            <v>#N/A</v>
          </cell>
          <cell r="H265" t="e">
            <v>#N/A</v>
          </cell>
          <cell r="AK265" t="e">
            <v>#N/A</v>
          </cell>
        </row>
        <row r="266">
          <cell r="B266" t="e">
            <v>#N/A</v>
          </cell>
          <cell r="C266" t="e">
            <v>#N/A</v>
          </cell>
          <cell r="D266" t="e">
            <v>#N/A</v>
          </cell>
          <cell r="E266" t="e">
            <v>#N/A</v>
          </cell>
          <cell r="F266" t="e">
            <v>#N/A</v>
          </cell>
          <cell r="G266" t="e">
            <v>#N/A</v>
          </cell>
          <cell r="AK266" t="e">
            <v>#N/A</v>
          </cell>
        </row>
        <row r="267">
          <cell r="B267" t="e">
            <v>#N/A</v>
          </cell>
          <cell r="C267" t="e">
            <v>#N/A</v>
          </cell>
          <cell r="D267" t="e">
            <v>#N/A</v>
          </cell>
          <cell r="E267" t="e">
            <v>#N/A</v>
          </cell>
          <cell r="F267" t="e">
            <v>#N/A</v>
          </cell>
          <cell r="G267" t="e">
            <v>#N/A</v>
          </cell>
          <cell r="AK267" t="e">
            <v>#N/A</v>
          </cell>
        </row>
        <row r="268">
          <cell r="B268" t="e">
            <v>#N/A</v>
          </cell>
          <cell r="C268" t="e">
            <v>#N/A</v>
          </cell>
          <cell r="D268" t="e">
            <v>#N/A</v>
          </cell>
          <cell r="E268" t="e">
            <v>#N/A</v>
          </cell>
          <cell r="F268" t="e">
            <v>#N/A</v>
          </cell>
          <cell r="G268" t="e">
            <v>#N/A</v>
          </cell>
          <cell r="AK268" t="e">
            <v>#N/A</v>
          </cell>
        </row>
        <row r="269">
          <cell r="B269" t="e">
            <v>#N/A</v>
          </cell>
          <cell r="C269" t="e">
            <v>#N/A</v>
          </cell>
          <cell r="D269" t="e">
            <v>#N/A</v>
          </cell>
          <cell r="E269" t="e">
            <v>#N/A</v>
          </cell>
          <cell r="F269" t="e">
            <v>#N/A</v>
          </cell>
          <cell r="G269" t="e">
            <v>#N/A</v>
          </cell>
          <cell r="AK269" t="e">
            <v>#N/A</v>
          </cell>
        </row>
        <row r="270">
          <cell r="B270" t="e">
            <v>#N/A</v>
          </cell>
          <cell r="C270" t="e">
            <v>#N/A</v>
          </cell>
          <cell r="D270" t="e">
            <v>#N/A</v>
          </cell>
          <cell r="E270" t="e">
            <v>#N/A</v>
          </cell>
          <cell r="F270" t="e">
            <v>#N/A</v>
          </cell>
          <cell r="G270" t="e">
            <v>#N/A</v>
          </cell>
          <cell r="AK270" t="e">
            <v>#N/A</v>
          </cell>
        </row>
        <row r="271">
          <cell r="B271" t="e">
            <v>#N/A</v>
          </cell>
          <cell r="C271" t="e">
            <v>#N/A</v>
          </cell>
          <cell r="D271" t="e">
            <v>#N/A</v>
          </cell>
          <cell r="E271" t="e">
            <v>#N/A</v>
          </cell>
          <cell r="F271" t="e">
            <v>#N/A</v>
          </cell>
          <cell r="G271" t="e">
            <v>#N/A</v>
          </cell>
          <cell r="AK271" t="e">
            <v>#N/A</v>
          </cell>
        </row>
        <row r="272">
          <cell r="B272" t="e">
            <v>#N/A</v>
          </cell>
          <cell r="C272" t="e">
            <v>#N/A</v>
          </cell>
          <cell r="D272" t="e">
            <v>#N/A</v>
          </cell>
          <cell r="E272" t="e">
            <v>#N/A</v>
          </cell>
          <cell r="F272" t="e">
            <v>#N/A</v>
          </cell>
          <cell r="G272" t="e">
            <v>#N/A</v>
          </cell>
          <cell r="AK272" t="e">
            <v>#N/A</v>
          </cell>
        </row>
        <row r="273">
          <cell r="B273" t="e">
            <v>#N/A</v>
          </cell>
          <cell r="C273" t="e">
            <v>#N/A</v>
          </cell>
          <cell r="D273" t="e">
            <v>#N/A</v>
          </cell>
          <cell r="E273" t="e">
            <v>#N/A</v>
          </cell>
          <cell r="F273" t="e">
            <v>#N/A</v>
          </cell>
          <cell r="G273" t="e">
            <v>#N/A</v>
          </cell>
          <cell r="AK273" t="e">
            <v>#N/A</v>
          </cell>
        </row>
        <row r="274">
          <cell r="B274" t="e">
            <v>#N/A</v>
          </cell>
          <cell r="C274" t="e">
            <v>#N/A</v>
          </cell>
          <cell r="D274" t="e">
            <v>#N/A</v>
          </cell>
          <cell r="E274" t="e">
            <v>#N/A</v>
          </cell>
          <cell r="F274" t="e">
            <v>#N/A</v>
          </cell>
          <cell r="G274" t="e">
            <v>#N/A</v>
          </cell>
          <cell r="AK274" t="e">
            <v>#N/A</v>
          </cell>
        </row>
        <row r="275">
          <cell r="B275" t="e">
            <v>#N/A</v>
          </cell>
          <cell r="C275" t="e">
            <v>#N/A</v>
          </cell>
          <cell r="D275" t="e">
            <v>#N/A</v>
          </cell>
          <cell r="E275" t="e">
            <v>#N/A</v>
          </cell>
          <cell r="F275" t="e">
            <v>#N/A</v>
          </cell>
          <cell r="G275" t="e">
            <v>#N/A</v>
          </cell>
          <cell r="AK275" t="e">
            <v>#N/A</v>
          </cell>
        </row>
        <row r="276">
          <cell r="B276" t="e">
            <v>#N/A</v>
          </cell>
          <cell r="C276" t="e">
            <v>#N/A</v>
          </cell>
          <cell r="D276" t="e">
            <v>#N/A</v>
          </cell>
          <cell r="E276" t="e">
            <v>#N/A</v>
          </cell>
          <cell r="F276" t="e">
            <v>#N/A</v>
          </cell>
          <cell r="G276" t="e">
            <v>#N/A</v>
          </cell>
          <cell r="AK276" t="e">
            <v>#N/A</v>
          </cell>
        </row>
        <row r="277">
          <cell r="B277" t="e">
            <v>#N/A</v>
          </cell>
          <cell r="C277" t="e">
            <v>#N/A</v>
          </cell>
          <cell r="D277" t="e">
            <v>#N/A</v>
          </cell>
          <cell r="E277" t="e">
            <v>#N/A</v>
          </cell>
          <cell r="F277" t="e">
            <v>#N/A</v>
          </cell>
          <cell r="G277" t="e">
            <v>#N/A</v>
          </cell>
          <cell r="AK277" t="e">
            <v>#N/A</v>
          </cell>
        </row>
        <row r="278">
          <cell r="B278" t="e">
            <v>#N/A</v>
          </cell>
          <cell r="C278" t="e">
            <v>#N/A</v>
          </cell>
          <cell r="D278" t="e">
            <v>#N/A</v>
          </cell>
          <cell r="E278" t="e">
            <v>#N/A</v>
          </cell>
          <cell r="F278" t="e">
            <v>#N/A</v>
          </cell>
          <cell r="G278" t="e">
            <v>#N/A</v>
          </cell>
          <cell r="AK278" t="e">
            <v>#N/A</v>
          </cell>
        </row>
        <row r="279">
          <cell r="B279" t="e">
            <v>#N/A</v>
          </cell>
          <cell r="C279" t="e">
            <v>#N/A</v>
          </cell>
          <cell r="D279" t="e">
            <v>#N/A</v>
          </cell>
          <cell r="E279" t="e">
            <v>#N/A</v>
          </cell>
          <cell r="F279" t="e">
            <v>#N/A</v>
          </cell>
          <cell r="G279" t="e">
            <v>#N/A</v>
          </cell>
          <cell r="AK279" t="e">
            <v>#N/A</v>
          </cell>
        </row>
        <row r="280">
          <cell r="B280" t="e">
            <v>#N/A</v>
          </cell>
          <cell r="C280" t="e">
            <v>#N/A</v>
          </cell>
          <cell r="D280" t="e">
            <v>#N/A</v>
          </cell>
          <cell r="E280" t="e">
            <v>#N/A</v>
          </cell>
          <cell r="F280" t="e">
            <v>#N/A</v>
          </cell>
          <cell r="G280" t="e">
            <v>#N/A</v>
          </cell>
          <cell r="AK280" t="e">
            <v>#N/A</v>
          </cell>
        </row>
        <row r="281">
          <cell r="B281" t="e">
            <v>#N/A</v>
          </cell>
          <cell r="C281" t="e">
            <v>#N/A</v>
          </cell>
          <cell r="D281" t="e">
            <v>#N/A</v>
          </cell>
          <cell r="E281" t="e">
            <v>#N/A</v>
          </cell>
          <cell r="F281" t="e">
            <v>#N/A</v>
          </cell>
          <cell r="G281" t="e">
            <v>#N/A</v>
          </cell>
          <cell r="AK281" t="e">
            <v>#N/A</v>
          </cell>
        </row>
        <row r="282">
          <cell r="B282" t="e">
            <v>#N/A</v>
          </cell>
          <cell r="C282" t="e">
            <v>#N/A</v>
          </cell>
          <cell r="D282" t="e">
            <v>#N/A</v>
          </cell>
          <cell r="E282" t="e">
            <v>#N/A</v>
          </cell>
          <cell r="F282" t="e">
            <v>#N/A</v>
          </cell>
          <cell r="G282" t="e">
            <v>#N/A</v>
          </cell>
          <cell r="AK282" t="e">
            <v>#N/A</v>
          </cell>
        </row>
        <row r="283">
          <cell r="B283" t="e">
            <v>#N/A</v>
          </cell>
          <cell r="C283" t="e">
            <v>#N/A</v>
          </cell>
          <cell r="D283" t="e">
            <v>#N/A</v>
          </cell>
          <cell r="E283" t="e">
            <v>#N/A</v>
          </cell>
          <cell r="F283" t="e">
            <v>#N/A</v>
          </cell>
          <cell r="G283" t="e">
            <v>#N/A</v>
          </cell>
          <cell r="AK283" t="e">
            <v>#N/A</v>
          </cell>
        </row>
        <row r="284">
          <cell r="B284" t="e">
            <v>#N/A</v>
          </cell>
          <cell r="C284" t="e">
            <v>#N/A</v>
          </cell>
          <cell r="D284" t="e">
            <v>#N/A</v>
          </cell>
          <cell r="E284" t="e">
            <v>#N/A</v>
          </cell>
          <cell r="F284" t="e">
            <v>#N/A</v>
          </cell>
          <cell r="G284" t="e">
            <v>#N/A</v>
          </cell>
          <cell r="AK284" t="e">
            <v>#N/A</v>
          </cell>
        </row>
        <row r="285">
          <cell r="B285" t="e">
            <v>#N/A</v>
          </cell>
          <cell r="C285" t="e">
            <v>#N/A</v>
          </cell>
          <cell r="D285" t="e">
            <v>#N/A</v>
          </cell>
          <cell r="E285" t="e">
            <v>#N/A</v>
          </cell>
          <cell r="F285" t="e">
            <v>#N/A</v>
          </cell>
          <cell r="G285" t="e">
            <v>#N/A</v>
          </cell>
          <cell r="AK285" t="e">
            <v>#N/A</v>
          </cell>
        </row>
        <row r="286">
          <cell r="B286" t="e">
            <v>#N/A</v>
          </cell>
          <cell r="C286" t="e">
            <v>#N/A</v>
          </cell>
          <cell r="D286" t="e">
            <v>#N/A</v>
          </cell>
          <cell r="E286" t="e">
            <v>#N/A</v>
          </cell>
          <cell r="F286" t="e">
            <v>#N/A</v>
          </cell>
          <cell r="G286" t="e">
            <v>#N/A</v>
          </cell>
          <cell r="AK286" t="e">
            <v>#N/A</v>
          </cell>
        </row>
        <row r="287">
          <cell r="B287" t="e">
            <v>#N/A</v>
          </cell>
          <cell r="C287" t="e">
            <v>#N/A</v>
          </cell>
          <cell r="D287" t="e">
            <v>#N/A</v>
          </cell>
          <cell r="E287" t="e">
            <v>#N/A</v>
          </cell>
          <cell r="F287" t="e">
            <v>#N/A</v>
          </cell>
          <cell r="G287" t="e">
            <v>#N/A</v>
          </cell>
          <cell r="AK287" t="e">
            <v>#N/A</v>
          </cell>
        </row>
        <row r="288">
          <cell r="B288" t="e">
            <v>#N/A</v>
          </cell>
          <cell r="C288" t="e">
            <v>#N/A</v>
          </cell>
          <cell r="D288" t="e">
            <v>#N/A</v>
          </cell>
          <cell r="E288" t="e">
            <v>#N/A</v>
          </cell>
          <cell r="F288" t="e">
            <v>#N/A</v>
          </cell>
          <cell r="G288" t="e">
            <v>#N/A</v>
          </cell>
          <cell r="AK288" t="e">
            <v>#N/A</v>
          </cell>
        </row>
        <row r="289">
          <cell r="B289" t="e">
            <v>#N/A</v>
          </cell>
          <cell r="C289" t="e">
            <v>#N/A</v>
          </cell>
          <cell r="D289" t="e">
            <v>#N/A</v>
          </cell>
          <cell r="E289" t="e">
            <v>#N/A</v>
          </cell>
          <cell r="F289" t="e">
            <v>#N/A</v>
          </cell>
          <cell r="G289" t="e">
            <v>#N/A</v>
          </cell>
          <cell r="AK289" t="e">
            <v>#N/A</v>
          </cell>
        </row>
        <row r="290">
          <cell r="B290" t="e">
            <v>#N/A</v>
          </cell>
          <cell r="C290" t="e">
            <v>#N/A</v>
          </cell>
          <cell r="D290" t="e">
            <v>#N/A</v>
          </cell>
          <cell r="E290" t="e">
            <v>#N/A</v>
          </cell>
          <cell r="F290" t="e">
            <v>#N/A</v>
          </cell>
          <cell r="G290" t="e">
            <v>#N/A</v>
          </cell>
          <cell r="AK290" t="e">
            <v>#N/A</v>
          </cell>
        </row>
        <row r="291">
          <cell r="B291" t="e">
            <v>#N/A</v>
          </cell>
          <cell r="C291" t="e">
            <v>#N/A</v>
          </cell>
          <cell r="D291" t="e">
            <v>#N/A</v>
          </cell>
          <cell r="E291" t="e">
            <v>#N/A</v>
          </cell>
          <cell r="F291" t="e">
            <v>#N/A</v>
          </cell>
          <cell r="G291" t="e">
            <v>#N/A</v>
          </cell>
          <cell r="AK291" t="e">
            <v>#N/A</v>
          </cell>
        </row>
        <row r="292">
          <cell r="B292" t="e">
            <v>#N/A</v>
          </cell>
          <cell r="C292" t="e">
            <v>#N/A</v>
          </cell>
          <cell r="D292" t="e">
            <v>#N/A</v>
          </cell>
          <cell r="E292" t="e">
            <v>#N/A</v>
          </cell>
          <cell r="F292" t="e">
            <v>#N/A</v>
          </cell>
          <cell r="G292" t="e">
            <v>#N/A</v>
          </cell>
          <cell r="AK292" t="e">
            <v>#N/A</v>
          </cell>
        </row>
        <row r="293">
          <cell r="B293" t="e">
            <v>#N/A</v>
          </cell>
          <cell r="C293" t="e">
            <v>#N/A</v>
          </cell>
          <cell r="D293" t="e">
            <v>#N/A</v>
          </cell>
          <cell r="E293" t="e">
            <v>#N/A</v>
          </cell>
          <cell r="F293" t="e">
            <v>#N/A</v>
          </cell>
          <cell r="G293" t="e">
            <v>#N/A</v>
          </cell>
          <cell r="AK293" t="e">
            <v>#N/A</v>
          </cell>
        </row>
        <row r="294">
          <cell r="B294" t="e">
            <v>#N/A</v>
          </cell>
          <cell r="C294" t="e">
            <v>#N/A</v>
          </cell>
          <cell r="D294" t="e">
            <v>#N/A</v>
          </cell>
          <cell r="E294" t="e">
            <v>#N/A</v>
          </cell>
          <cell r="F294" t="e">
            <v>#N/A</v>
          </cell>
          <cell r="G294" t="e">
            <v>#N/A</v>
          </cell>
          <cell r="AK294" t="e">
            <v>#N/A</v>
          </cell>
        </row>
        <row r="295">
          <cell r="B295" t="e">
            <v>#N/A</v>
          </cell>
          <cell r="C295" t="e">
            <v>#N/A</v>
          </cell>
          <cell r="D295" t="e">
            <v>#N/A</v>
          </cell>
          <cell r="E295" t="e">
            <v>#N/A</v>
          </cell>
          <cell r="F295" t="e">
            <v>#N/A</v>
          </cell>
          <cell r="G295" t="e">
            <v>#N/A</v>
          </cell>
          <cell r="AK295" t="e">
            <v>#N/A</v>
          </cell>
        </row>
        <row r="296">
          <cell r="B296" t="e">
            <v>#N/A</v>
          </cell>
          <cell r="C296" t="e">
            <v>#N/A</v>
          </cell>
          <cell r="D296" t="e">
            <v>#N/A</v>
          </cell>
          <cell r="E296" t="e">
            <v>#N/A</v>
          </cell>
          <cell r="F296" t="e">
            <v>#N/A</v>
          </cell>
          <cell r="G296" t="e">
            <v>#N/A</v>
          </cell>
          <cell r="AK296" t="e">
            <v>#N/A</v>
          </cell>
        </row>
        <row r="297">
          <cell r="B297" t="e">
            <v>#N/A</v>
          </cell>
          <cell r="C297" t="e">
            <v>#N/A</v>
          </cell>
          <cell r="D297" t="e">
            <v>#N/A</v>
          </cell>
          <cell r="E297" t="e">
            <v>#N/A</v>
          </cell>
          <cell r="F297" t="e">
            <v>#N/A</v>
          </cell>
          <cell r="G297" t="e">
            <v>#N/A</v>
          </cell>
          <cell r="AK297" t="e">
            <v>#N/A</v>
          </cell>
        </row>
        <row r="298">
          <cell r="B298" t="e">
            <v>#N/A</v>
          </cell>
          <cell r="C298" t="e">
            <v>#N/A</v>
          </cell>
          <cell r="D298" t="e">
            <v>#N/A</v>
          </cell>
          <cell r="E298" t="e">
            <v>#N/A</v>
          </cell>
          <cell r="F298" t="e">
            <v>#N/A</v>
          </cell>
          <cell r="G298" t="e">
            <v>#N/A</v>
          </cell>
          <cell r="AK298" t="e">
            <v>#N/A</v>
          </cell>
        </row>
        <row r="299">
          <cell r="B299" t="e">
            <v>#N/A</v>
          </cell>
          <cell r="C299" t="e">
            <v>#N/A</v>
          </cell>
          <cell r="D299" t="e">
            <v>#N/A</v>
          </cell>
          <cell r="E299" t="e">
            <v>#N/A</v>
          </cell>
          <cell r="F299" t="e">
            <v>#N/A</v>
          </cell>
          <cell r="G299" t="e">
            <v>#N/A</v>
          </cell>
          <cell r="AK299" t="e">
            <v>#N/A</v>
          </cell>
        </row>
        <row r="300">
          <cell r="B300" t="e">
            <v>#N/A</v>
          </cell>
          <cell r="C300" t="e">
            <v>#N/A</v>
          </cell>
          <cell r="D300" t="e">
            <v>#N/A</v>
          </cell>
          <cell r="E300" t="e">
            <v>#N/A</v>
          </cell>
          <cell r="F300" t="e">
            <v>#N/A</v>
          </cell>
          <cell r="G300" t="e">
            <v>#N/A</v>
          </cell>
          <cell r="AK300" t="e">
            <v>#N/A</v>
          </cell>
        </row>
        <row r="301">
          <cell r="B301" t="e">
            <v>#N/A</v>
          </cell>
          <cell r="C301" t="e">
            <v>#N/A</v>
          </cell>
          <cell r="D301" t="e">
            <v>#N/A</v>
          </cell>
          <cell r="E301" t="e">
            <v>#N/A</v>
          </cell>
          <cell r="F301" t="e">
            <v>#N/A</v>
          </cell>
          <cell r="G301" t="e">
            <v>#N/A</v>
          </cell>
          <cell r="AK301" t="e">
            <v>#N/A</v>
          </cell>
        </row>
        <row r="302">
          <cell r="B302" t="e">
            <v>#N/A</v>
          </cell>
          <cell r="C302" t="e">
            <v>#N/A</v>
          </cell>
          <cell r="D302" t="e">
            <v>#N/A</v>
          </cell>
          <cell r="E302" t="e">
            <v>#N/A</v>
          </cell>
          <cell r="F302" t="e">
            <v>#N/A</v>
          </cell>
          <cell r="G302" t="e">
            <v>#N/A</v>
          </cell>
          <cell r="AK302" t="e">
            <v>#N/A</v>
          </cell>
        </row>
        <row r="303">
          <cell r="B303" t="e">
            <v>#N/A</v>
          </cell>
          <cell r="C303" t="e">
            <v>#N/A</v>
          </cell>
          <cell r="D303" t="e">
            <v>#N/A</v>
          </cell>
          <cell r="E303" t="e">
            <v>#N/A</v>
          </cell>
          <cell r="F303" t="e">
            <v>#N/A</v>
          </cell>
          <cell r="G303" t="e">
            <v>#N/A</v>
          </cell>
          <cell r="AK303" t="e">
            <v>#N/A</v>
          </cell>
        </row>
        <row r="304">
          <cell r="B304" t="e">
            <v>#N/A</v>
          </cell>
          <cell r="C304" t="e">
            <v>#N/A</v>
          </cell>
          <cell r="D304" t="e">
            <v>#N/A</v>
          </cell>
          <cell r="E304" t="e">
            <v>#N/A</v>
          </cell>
          <cell r="F304" t="e">
            <v>#N/A</v>
          </cell>
          <cell r="G304" t="e">
            <v>#N/A</v>
          </cell>
          <cell r="AK304" t="e">
            <v>#N/A</v>
          </cell>
        </row>
        <row r="305">
          <cell r="B305" t="e">
            <v>#N/A</v>
          </cell>
          <cell r="C305" t="e">
            <v>#N/A</v>
          </cell>
          <cell r="D305" t="e">
            <v>#N/A</v>
          </cell>
          <cell r="E305" t="e">
            <v>#N/A</v>
          </cell>
          <cell r="F305" t="e">
            <v>#N/A</v>
          </cell>
          <cell r="G305" t="e">
            <v>#N/A</v>
          </cell>
          <cell r="AK305" t="e">
            <v>#N/A</v>
          </cell>
        </row>
        <row r="306">
          <cell r="B306" t="e">
            <v>#N/A</v>
          </cell>
          <cell r="C306" t="e">
            <v>#N/A</v>
          </cell>
          <cell r="D306" t="e">
            <v>#N/A</v>
          </cell>
          <cell r="E306" t="e">
            <v>#N/A</v>
          </cell>
          <cell r="F306" t="e">
            <v>#N/A</v>
          </cell>
          <cell r="G306" t="e">
            <v>#N/A</v>
          </cell>
          <cell r="AK306" t="e">
            <v>#N/A</v>
          </cell>
        </row>
        <row r="307">
          <cell r="B307" t="e">
            <v>#N/A</v>
          </cell>
          <cell r="C307" t="e">
            <v>#N/A</v>
          </cell>
          <cell r="D307" t="e">
            <v>#N/A</v>
          </cell>
          <cell r="E307" t="e">
            <v>#N/A</v>
          </cell>
          <cell r="F307" t="e">
            <v>#N/A</v>
          </cell>
          <cell r="G307" t="e">
            <v>#N/A</v>
          </cell>
          <cell r="AK307" t="e">
            <v>#N/A</v>
          </cell>
        </row>
        <row r="308">
          <cell r="B308" t="e">
            <v>#N/A</v>
          </cell>
          <cell r="C308" t="e">
            <v>#N/A</v>
          </cell>
          <cell r="D308" t="e">
            <v>#N/A</v>
          </cell>
          <cell r="E308" t="e">
            <v>#N/A</v>
          </cell>
          <cell r="F308" t="e">
            <v>#N/A</v>
          </cell>
          <cell r="G308" t="e">
            <v>#N/A</v>
          </cell>
          <cell r="AK308" t="e">
            <v>#N/A</v>
          </cell>
        </row>
        <row r="309">
          <cell r="B309" t="e">
            <v>#N/A</v>
          </cell>
          <cell r="C309" t="e">
            <v>#N/A</v>
          </cell>
          <cell r="D309" t="e">
            <v>#N/A</v>
          </cell>
          <cell r="E309" t="e">
            <v>#N/A</v>
          </cell>
          <cell r="F309" t="e">
            <v>#N/A</v>
          </cell>
          <cell r="G309" t="e">
            <v>#N/A</v>
          </cell>
          <cell r="AK309" t="e">
            <v>#N/A</v>
          </cell>
        </row>
        <row r="310">
          <cell r="B310" t="e">
            <v>#N/A</v>
          </cell>
          <cell r="C310" t="e">
            <v>#N/A</v>
          </cell>
          <cell r="D310" t="e">
            <v>#N/A</v>
          </cell>
          <cell r="E310" t="e">
            <v>#N/A</v>
          </cell>
          <cell r="F310" t="e">
            <v>#N/A</v>
          </cell>
          <cell r="G310" t="e">
            <v>#N/A</v>
          </cell>
          <cell r="AK310" t="e">
            <v>#N/A</v>
          </cell>
        </row>
        <row r="311">
          <cell r="B311" t="e">
            <v>#N/A</v>
          </cell>
          <cell r="C311" t="e">
            <v>#N/A</v>
          </cell>
          <cell r="D311" t="e">
            <v>#N/A</v>
          </cell>
          <cell r="E311" t="e">
            <v>#N/A</v>
          </cell>
          <cell r="F311" t="e">
            <v>#N/A</v>
          </cell>
          <cell r="G311" t="e">
            <v>#N/A</v>
          </cell>
          <cell r="AK311" t="e">
            <v>#N/A</v>
          </cell>
        </row>
        <row r="312">
          <cell r="B312" t="e">
            <v>#N/A</v>
          </cell>
          <cell r="C312" t="e">
            <v>#N/A</v>
          </cell>
          <cell r="D312" t="e">
            <v>#N/A</v>
          </cell>
          <cell r="E312" t="e">
            <v>#N/A</v>
          </cell>
          <cell r="F312" t="e">
            <v>#N/A</v>
          </cell>
          <cell r="G312" t="e">
            <v>#N/A</v>
          </cell>
          <cell r="AK312" t="e">
            <v>#N/A</v>
          </cell>
        </row>
        <row r="313">
          <cell r="B313" t="e">
            <v>#N/A</v>
          </cell>
          <cell r="C313" t="e">
            <v>#N/A</v>
          </cell>
          <cell r="D313" t="e">
            <v>#N/A</v>
          </cell>
          <cell r="E313" t="e">
            <v>#N/A</v>
          </cell>
          <cell r="F313" t="e">
            <v>#N/A</v>
          </cell>
          <cell r="G313" t="e">
            <v>#N/A</v>
          </cell>
          <cell r="AK313" t="e">
            <v>#N/A</v>
          </cell>
        </row>
        <row r="314">
          <cell r="B314" t="e">
            <v>#N/A</v>
          </cell>
          <cell r="C314" t="e">
            <v>#N/A</v>
          </cell>
          <cell r="D314" t="e">
            <v>#N/A</v>
          </cell>
          <cell r="E314" t="e">
            <v>#N/A</v>
          </cell>
          <cell r="F314" t="e">
            <v>#N/A</v>
          </cell>
          <cell r="G314" t="e">
            <v>#N/A</v>
          </cell>
          <cell r="AK314" t="e">
            <v>#N/A</v>
          </cell>
        </row>
        <row r="315">
          <cell r="B315" t="e">
            <v>#N/A</v>
          </cell>
          <cell r="C315" t="e">
            <v>#N/A</v>
          </cell>
          <cell r="D315" t="e">
            <v>#N/A</v>
          </cell>
          <cell r="E315" t="e">
            <v>#N/A</v>
          </cell>
          <cell r="F315" t="e">
            <v>#N/A</v>
          </cell>
          <cell r="G315" t="e">
            <v>#N/A</v>
          </cell>
          <cell r="AK315" t="e">
            <v>#N/A</v>
          </cell>
        </row>
        <row r="316">
          <cell r="B316" t="e">
            <v>#N/A</v>
          </cell>
          <cell r="C316" t="e">
            <v>#N/A</v>
          </cell>
          <cell r="D316" t="e">
            <v>#N/A</v>
          </cell>
          <cell r="E316" t="e">
            <v>#N/A</v>
          </cell>
          <cell r="F316" t="e">
            <v>#N/A</v>
          </cell>
          <cell r="G316" t="e">
            <v>#N/A</v>
          </cell>
          <cell r="AK316" t="e">
            <v>#N/A</v>
          </cell>
        </row>
        <row r="317">
          <cell r="B317" t="e">
            <v>#N/A</v>
          </cell>
          <cell r="C317" t="e">
            <v>#N/A</v>
          </cell>
          <cell r="D317" t="e">
            <v>#N/A</v>
          </cell>
          <cell r="E317" t="e">
            <v>#N/A</v>
          </cell>
          <cell r="F317" t="e">
            <v>#N/A</v>
          </cell>
          <cell r="G317" t="e">
            <v>#N/A</v>
          </cell>
          <cell r="AK317" t="e">
            <v>#N/A</v>
          </cell>
        </row>
        <row r="318">
          <cell r="B318" t="e">
            <v>#N/A</v>
          </cell>
          <cell r="C318" t="e">
            <v>#N/A</v>
          </cell>
          <cell r="D318" t="e">
            <v>#N/A</v>
          </cell>
          <cell r="E318" t="e">
            <v>#N/A</v>
          </cell>
          <cell r="F318" t="e">
            <v>#N/A</v>
          </cell>
          <cell r="G318" t="e">
            <v>#N/A</v>
          </cell>
          <cell r="AK318" t="e">
            <v>#N/A</v>
          </cell>
        </row>
        <row r="319">
          <cell r="B319" t="e">
            <v>#N/A</v>
          </cell>
          <cell r="C319" t="e">
            <v>#N/A</v>
          </cell>
          <cell r="D319" t="e">
            <v>#N/A</v>
          </cell>
          <cell r="E319" t="e">
            <v>#N/A</v>
          </cell>
          <cell r="F319" t="e">
            <v>#N/A</v>
          </cell>
          <cell r="G319" t="e">
            <v>#N/A</v>
          </cell>
          <cell r="AK319" t="e">
            <v>#N/A</v>
          </cell>
        </row>
        <row r="320">
          <cell r="B320" t="e">
            <v>#N/A</v>
          </cell>
          <cell r="C320" t="e">
            <v>#N/A</v>
          </cell>
          <cell r="D320" t="e">
            <v>#N/A</v>
          </cell>
          <cell r="E320" t="e">
            <v>#N/A</v>
          </cell>
          <cell r="F320" t="e">
            <v>#N/A</v>
          </cell>
          <cell r="G320" t="e">
            <v>#N/A</v>
          </cell>
          <cell r="AK320" t="e">
            <v>#N/A</v>
          </cell>
        </row>
        <row r="321">
          <cell r="B321" t="e">
            <v>#N/A</v>
          </cell>
          <cell r="C321" t="e">
            <v>#N/A</v>
          </cell>
          <cell r="D321" t="e">
            <v>#N/A</v>
          </cell>
          <cell r="E321" t="e">
            <v>#N/A</v>
          </cell>
          <cell r="F321" t="e">
            <v>#N/A</v>
          </cell>
          <cell r="G321" t="e">
            <v>#N/A</v>
          </cell>
          <cell r="AK321" t="e">
            <v>#N/A</v>
          </cell>
        </row>
        <row r="322">
          <cell r="B322" t="e">
            <v>#N/A</v>
          </cell>
          <cell r="C322" t="e">
            <v>#N/A</v>
          </cell>
          <cell r="D322" t="e">
            <v>#N/A</v>
          </cell>
          <cell r="E322" t="e">
            <v>#N/A</v>
          </cell>
          <cell r="F322" t="e">
            <v>#N/A</v>
          </cell>
          <cell r="G322" t="e">
            <v>#N/A</v>
          </cell>
        </row>
        <row r="323">
          <cell r="B323" t="e">
            <v>#N/A</v>
          </cell>
          <cell r="C323" t="e">
            <v>#N/A</v>
          </cell>
          <cell r="D323" t="e">
            <v>#N/A</v>
          </cell>
          <cell r="E323" t="e">
            <v>#N/A</v>
          </cell>
          <cell r="F323" t="e">
            <v>#N/A</v>
          </cell>
          <cell r="G323" t="e">
            <v>#N/A</v>
          </cell>
        </row>
        <row r="324">
          <cell r="B324" t="e">
            <v>#N/A</v>
          </cell>
          <cell r="C324" t="e">
            <v>#N/A</v>
          </cell>
          <cell r="D324" t="e">
            <v>#N/A</v>
          </cell>
          <cell r="E324" t="e">
            <v>#N/A</v>
          </cell>
          <cell r="F324" t="e">
            <v>#N/A</v>
          </cell>
          <cell r="G324" t="e">
            <v>#N/A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159273" TargetMode="External"/><Relationship Id="rId21" Type="http://schemas.openxmlformats.org/officeDocument/2006/relationships/hyperlink" Target="https://www.contratos.gov.co/consultas/detalleProceso.do?numConstancia=17-12-6056446" TargetMode="External"/><Relationship Id="rId42" Type="http://schemas.openxmlformats.org/officeDocument/2006/relationships/hyperlink" Target="https://www.contratos.gov.co/consultas/detalleProceso.do?numConstancia=17-12-6078897" TargetMode="External"/><Relationship Id="rId63" Type="http://schemas.openxmlformats.org/officeDocument/2006/relationships/hyperlink" Target="https://www.contratos.gov.co/consultas/detalleProceso.do?numConstancia=17-12-6091267" TargetMode="External"/><Relationship Id="rId84" Type="http://schemas.openxmlformats.org/officeDocument/2006/relationships/hyperlink" Target="https://www.contratos.gov.co/consultas/detalleProceso.do?numConstancia=17-12-6117409" TargetMode="External"/><Relationship Id="rId138" Type="http://schemas.openxmlformats.org/officeDocument/2006/relationships/hyperlink" Target="https://www.contratos.gov.co/consultas/detalleProceso.do?numConstancia=17-12-6199468" TargetMode="External"/><Relationship Id="rId159" Type="http://schemas.openxmlformats.org/officeDocument/2006/relationships/hyperlink" Target="https://www.contratos.gov.co/consultas/detalleProceso.do?numConstancia=17-12-6277499" TargetMode="External"/><Relationship Id="rId170" Type="http://schemas.openxmlformats.org/officeDocument/2006/relationships/hyperlink" Target="https://www.contratos.gov.co/consultas/detalleProceso.do?numConstancia=17-12-6412588" TargetMode="External"/><Relationship Id="rId191" Type="http://schemas.openxmlformats.org/officeDocument/2006/relationships/hyperlink" Target="https://www.contratos.gov.co/consultas/detalleProceso.do?numConstancia=17-12-6568310" TargetMode="External"/><Relationship Id="rId205" Type="http://schemas.openxmlformats.org/officeDocument/2006/relationships/hyperlink" Target="https://www.contratos.gov.co/consultas/detalleProceso.do?numConstancia=17-12-6728329" TargetMode="External"/><Relationship Id="rId226" Type="http://schemas.openxmlformats.org/officeDocument/2006/relationships/hyperlink" Target="https://www.contratos.gov.co/consultas/detalleProceso.do?numConstancia=17-13-6341159" TargetMode="External"/><Relationship Id="rId107" Type="http://schemas.openxmlformats.org/officeDocument/2006/relationships/hyperlink" Target="https://www.contratos.gov.co/consultas/detalleProceso.do?numConstancia=17-12-6131946" TargetMode="External"/><Relationship Id="rId11" Type="http://schemas.openxmlformats.org/officeDocument/2006/relationships/hyperlink" Target="https://www.contratos.gov.co/consultas/detalleProceso.do?numConstancia=17-12-6055855" TargetMode="External"/><Relationship Id="rId32" Type="http://schemas.openxmlformats.org/officeDocument/2006/relationships/hyperlink" Target="https://www.contratos.gov.co/consultas/detalleProceso.do?numConstancia=17-12-6069124" TargetMode="External"/><Relationship Id="rId53" Type="http://schemas.openxmlformats.org/officeDocument/2006/relationships/hyperlink" Target="https://www.contratos.gov.co/consultas/detalleProceso.do?numConstancia=17-12-6084519" TargetMode="External"/><Relationship Id="rId74" Type="http://schemas.openxmlformats.org/officeDocument/2006/relationships/hyperlink" Target="https://www.contratos.gov.co/consultas/detalleProceso.do?numConstancia=17-12-6110580" TargetMode="External"/><Relationship Id="rId128" Type="http://schemas.openxmlformats.org/officeDocument/2006/relationships/hyperlink" Target="https://www.contratos.gov.co/consultas/detalleProceso.do?numConstancia=17-12-6183470" TargetMode="External"/><Relationship Id="rId149" Type="http://schemas.openxmlformats.org/officeDocument/2006/relationships/hyperlink" Target="https://www.contratos.gov.co/consultas/detalleProceso.do?numConstancia=17-12-6204463" TargetMode="External"/><Relationship Id="rId5" Type="http://schemas.openxmlformats.org/officeDocument/2006/relationships/hyperlink" Target="https://www.contratos.gov.co/consultas/detalleProceso.do?numConstancia=17-12-6045097" TargetMode="External"/><Relationship Id="rId95" Type="http://schemas.openxmlformats.org/officeDocument/2006/relationships/hyperlink" Target="https://www.contratos.gov.co/consultas/detalleProceso.do?numConstancia=17-12-6130302" TargetMode="External"/><Relationship Id="rId160" Type="http://schemas.openxmlformats.org/officeDocument/2006/relationships/hyperlink" Target="https://www.contratos.gov.co/consultas/detalleProceso.do?numConstancia=17-12-6277651" TargetMode="External"/><Relationship Id="rId181" Type="http://schemas.openxmlformats.org/officeDocument/2006/relationships/hyperlink" Target="https://www.contratos.gov.co/consultas/detalleProceso.do?numConstancia=17-12-6550214" TargetMode="External"/><Relationship Id="rId216" Type="http://schemas.openxmlformats.org/officeDocument/2006/relationships/hyperlink" Target="https://www.contratos.gov.co/consultas/detalleProceso.do?numConstancia=17-12-6838849" TargetMode="External"/><Relationship Id="rId22" Type="http://schemas.openxmlformats.org/officeDocument/2006/relationships/hyperlink" Target="https://www.contratos.gov.co/consultas/detalleProceso.do?numConstancia=17-12-6056469" TargetMode="External"/><Relationship Id="rId43" Type="http://schemas.openxmlformats.org/officeDocument/2006/relationships/hyperlink" Target="https://www.contratos.gov.co/consultas/detalleProceso.do?numConstancia=17-12-6078952" TargetMode="External"/><Relationship Id="rId64" Type="http://schemas.openxmlformats.org/officeDocument/2006/relationships/hyperlink" Target="https://www.contratos.gov.co/consultas/detalleProceso.do?numConstancia=17-12-6091463" TargetMode="External"/><Relationship Id="rId118" Type="http://schemas.openxmlformats.org/officeDocument/2006/relationships/hyperlink" Target="https://www.contratos.gov.co/consultas/detalleProceso.do?numConstancia=17-12-6159480" TargetMode="External"/><Relationship Id="rId139" Type="http://schemas.openxmlformats.org/officeDocument/2006/relationships/hyperlink" Target="https://www.contratos.gov.co/consultas/detalleProceso.do?numConstancia=17-12-6199593" TargetMode="External"/><Relationship Id="rId85" Type="http://schemas.openxmlformats.org/officeDocument/2006/relationships/hyperlink" Target="https://www.contratos.gov.co/consultas/detalleProceso.do?numConstancia=17-12-6120519" TargetMode="External"/><Relationship Id="rId150" Type="http://schemas.openxmlformats.org/officeDocument/2006/relationships/hyperlink" Target="https://www.contratos.gov.co/consultas/detalleProceso.do?numConstancia=17-12-6218031" TargetMode="External"/><Relationship Id="rId171" Type="http://schemas.openxmlformats.org/officeDocument/2006/relationships/hyperlink" Target="https://www.contratos.gov.co/consultas/detalleProceso.do?numConstancia=17-12-6450387" TargetMode="External"/><Relationship Id="rId192" Type="http://schemas.openxmlformats.org/officeDocument/2006/relationships/hyperlink" Target="https://www.contratos.gov.co/consultas/detalleProceso.do?numConstancia=17-12-6568404" TargetMode="External"/><Relationship Id="rId206" Type="http://schemas.openxmlformats.org/officeDocument/2006/relationships/hyperlink" Target="https://www.contratos.gov.co/consultas/detalleProceso.do?numConstancia=17-12-6728464" TargetMode="External"/><Relationship Id="rId227" Type="http://schemas.openxmlformats.org/officeDocument/2006/relationships/hyperlink" Target="https://www.contratos.gov.co/consultas/detalleProceso.do?numConstancia=17-13-6430222" TargetMode="External"/><Relationship Id="rId12" Type="http://schemas.openxmlformats.org/officeDocument/2006/relationships/hyperlink" Target="https://www.contratos.gov.co/consultas/detalleProceso.do?numConstancia=17-12-6056031" TargetMode="External"/><Relationship Id="rId33" Type="http://schemas.openxmlformats.org/officeDocument/2006/relationships/hyperlink" Target="https://www.contratos.gov.co/consultas/detalleProceso.do?numConstancia=17-12-6069255" TargetMode="External"/><Relationship Id="rId108" Type="http://schemas.openxmlformats.org/officeDocument/2006/relationships/hyperlink" Target="https://www.contratos.gov.co/consultas/detalleProceso.do?numConstancia=17-12-6137237" TargetMode="External"/><Relationship Id="rId129" Type="http://schemas.openxmlformats.org/officeDocument/2006/relationships/hyperlink" Target="https://www.contratos.gov.co/consultas/detalleProceso.do?numConstancia=17-12-6183641" TargetMode="External"/><Relationship Id="rId54" Type="http://schemas.openxmlformats.org/officeDocument/2006/relationships/hyperlink" Target="https://www.contratos.gov.co/consultas/detalleProceso.do?numConstancia=17-12-6085136" TargetMode="External"/><Relationship Id="rId75" Type="http://schemas.openxmlformats.org/officeDocument/2006/relationships/hyperlink" Target="https://www.contratos.gov.co/consultas/detalleProceso.do?numConstancia=17-12-6110580" TargetMode="External"/><Relationship Id="rId96" Type="http://schemas.openxmlformats.org/officeDocument/2006/relationships/hyperlink" Target="https://www.contratos.gov.co/consultas/detalleProceso.do?numConstancia=17-12-6130350" TargetMode="External"/><Relationship Id="rId140" Type="http://schemas.openxmlformats.org/officeDocument/2006/relationships/hyperlink" Target="https://www.contratos.gov.co/consultas/detalleProceso.do?numConstancia=17-12-6199769" TargetMode="External"/><Relationship Id="rId161" Type="http://schemas.openxmlformats.org/officeDocument/2006/relationships/hyperlink" Target="https://www.contratos.gov.co/consultas/detalleProceso.do?numConstancia=17-12-6287397" TargetMode="External"/><Relationship Id="rId182" Type="http://schemas.openxmlformats.org/officeDocument/2006/relationships/hyperlink" Target="https://www.contratos.gov.co/consultas/detalleProceso.do?numConstancia=17-12-6550373" TargetMode="External"/><Relationship Id="rId217" Type="http://schemas.openxmlformats.org/officeDocument/2006/relationships/hyperlink" Target="https://www.contratos.gov.co/consultas/detalleProceso.do?numConstancia=17-12-6839003" TargetMode="External"/><Relationship Id="rId6" Type="http://schemas.openxmlformats.org/officeDocument/2006/relationships/hyperlink" Target="https://www.contratos.gov.co/consultas/detalleProceso.do?numConstancia=17-12-6045281" TargetMode="External"/><Relationship Id="rId23" Type="http://schemas.openxmlformats.org/officeDocument/2006/relationships/hyperlink" Target="https://www.contratos.gov.co/consultas/detalleProceso.do?numConstancia=17-12-6056498" TargetMode="External"/><Relationship Id="rId119" Type="http://schemas.openxmlformats.org/officeDocument/2006/relationships/hyperlink" Target="https://www.contratos.gov.co/consultas/detalleProceso.do?numConstancia=17-12-6159641" TargetMode="External"/><Relationship Id="rId44" Type="http://schemas.openxmlformats.org/officeDocument/2006/relationships/hyperlink" Target="https://www.contratos.gov.co/consultas/detalleProceso.do?numConstancia=17-12-6081074" TargetMode="External"/><Relationship Id="rId65" Type="http://schemas.openxmlformats.org/officeDocument/2006/relationships/hyperlink" Target="https://www.contratos.gov.co/consultas/detalleProceso.do?numConstancia=17-12-6093244" TargetMode="External"/><Relationship Id="rId86" Type="http://schemas.openxmlformats.org/officeDocument/2006/relationships/hyperlink" Target="https://www.contratos.gov.co/consultas/detalleProceso.do?numConstancia=17-12-6121530" TargetMode="External"/><Relationship Id="rId130" Type="http://schemas.openxmlformats.org/officeDocument/2006/relationships/hyperlink" Target="https://www.contratos.gov.co/consultas/detalleProceso.do?numConstancia=17-12-6183747" TargetMode="External"/><Relationship Id="rId151" Type="http://schemas.openxmlformats.org/officeDocument/2006/relationships/hyperlink" Target="https://www.contratos.gov.co/consultas/detalleProceso.do?numConstancia=17-12-6218107" TargetMode="External"/><Relationship Id="rId172" Type="http://schemas.openxmlformats.org/officeDocument/2006/relationships/hyperlink" Target="https://www.contratos.gov.co/consultas/detalleProceso.do?numConstancia=17-12-6450916" TargetMode="External"/><Relationship Id="rId193" Type="http://schemas.openxmlformats.org/officeDocument/2006/relationships/hyperlink" Target="https://www.contratos.gov.co/consultas/detalleProceso.do?numConstancia=17-12-6568532" TargetMode="External"/><Relationship Id="rId207" Type="http://schemas.openxmlformats.org/officeDocument/2006/relationships/hyperlink" Target="https://www.contratos.gov.co/consultas/detalleProceso.do?numConstancia=17-12-6730863" TargetMode="External"/><Relationship Id="rId228" Type="http://schemas.openxmlformats.org/officeDocument/2006/relationships/hyperlink" Target="https://www.contratos.gov.co/consultas/detalleProceso.do?numConstancia=17-13-6449836" TargetMode="External"/><Relationship Id="rId13" Type="http://schemas.openxmlformats.org/officeDocument/2006/relationships/hyperlink" Target="https://www.contratos.gov.co/consultas/detalleProceso.do?numConstancia=17-12-6056075" TargetMode="External"/><Relationship Id="rId109" Type="http://schemas.openxmlformats.org/officeDocument/2006/relationships/hyperlink" Target="https://www.contratos.gov.co/consultas/detalleProceso.do?numConstancia=17-12-6137404" TargetMode="External"/><Relationship Id="rId34" Type="http://schemas.openxmlformats.org/officeDocument/2006/relationships/hyperlink" Target="https://www.contratos.gov.co/consultas/detalleProceso.do?numConstancia=17-12-6069473" TargetMode="External"/><Relationship Id="rId55" Type="http://schemas.openxmlformats.org/officeDocument/2006/relationships/hyperlink" Target="https://www.contratos.gov.co/consultas/detalleProceso.do?numConstancia=17-12-6089267" TargetMode="External"/><Relationship Id="rId76" Type="http://schemas.openxmlformats.org/officeDocument/2006/relationships/hyperlink" Target="https://www.contratos.gov.co/consultas/detalleProceso.do?numConstancia=17-12-6112748" TargetMode="External"/><Relationship Id="rId97" Type="http://schemas.openxmlformats.org/officeDocument/2006/relationships/hyperlink" Target="https://www.contratos.gov.co/consultas/detalleProceso.do?numConstancia=17-12-6130383" TargetMode="External"/><Relationship Id="rId120" Type="http://schemas.openxmlformats.org/officeDocument/2006/relationships/hyperlink" Target="https://www.contratos.gov.co/consultas/detalleProceso.do?numConstancia=17-12-6159762" TargetMode="External"/><Relationship Id="rId141" Type="http://schemas.openxmlformats.org/officeDocument/2006/relationships/hyperlink" Target="https://www.contratos.gov.co/consultas/detalleProceso.do?numConstancia=17-12-6199890" TargetMode="External"/><Relationship Id="rId7" Type="http://schemas.openxmlformats.org/officeDocument/2006/relationships/hyperlink" Target="https://www.contratos.gov.co/consultas/detalleProceso.do?numConstancia=17-12-6054841" TargetMode="External"/><Relationship Id="rId162" Type="http://schemas.openxmlformats.org/officeDocument/2006/relationships/hyperlink" Target="https://www.contratos.gov.co/consultas/detalleProceso.do?numConstancia=17-12-6287403" TargetMode="External"/><Relationship Id="rId183" Type="http://schemas.openxmlformats.org/officeDocument/2006/relationships/hyperlink" Target="https://www.contratos.gov.co/consultas/detalleProceso.do?numConstancia=17-12-6550477" TargetMode="External"/><Relationship Id="rId218" Type="http://schemas.openxmlformats.org/officeDocument/2006/relationships/hyperlink" Target="https://www.contratos.gov.co/consultas/detalleProceso.do?numConstancia=17-13-6293001" TargetMode="External"/><Relationship Id="rId24" Type="http://schemas.openxmlformats.org/officeDocument/2006/relationships/hyperlink" Target="https://www.contratos.gov.co/consultas/detalleProceso.do?numConstancia=17-12-6062729" TargetMode="External"/><Relationship Id="rId45" Type="http://schemas.openxmlformats.org/officeDocument/2006/relationships/hyperlink" Target="https://www.contratos.gov.co/consultas/detalleProceso.do?numConstancia=17-12-6081371" TargetMode="External"/><Relationship Id="rId66" Type="http://schemas.openxmlformats.org/officeDocument/2006/relationships/hyperlink" Target="https://www.contratos.gov.co/consultas/detalleProceso.do?numConstancia=17-12-6094191" TargetMode="External"/><Relationship Id="rId87" Type="http://schemas.openxmlformats.org/officeDocument/2006/relationships/hyperlink" Target="https://www.contratos.gov.co/consultas/detalleProceso.do?numConstancia=17-12-6123956" TargetMode="External"/><Relationship Id="rId110" Type="http://schemas.openxmlformats.org/officeDocument/2006/relationships/hyperlink" Target="https://www.contratos.gov.co/consultas/detalleProceso.do?numConstancia=17-12-6137583" TargetMode="External"/><Relationship Id="rId131" Type="http://schemas.openxmlformats.org/officeDocument/2006/relationships/hyperlink" Target="https://www.contratos.gov.co/consultas/detalleProceso.do?numConstancia=17-12-6183860" TargetMode="External"/><Relationship Id="rId152" Type="http://schemas.openxmlformats.org/officeDocument/2006/relationships/hyperlink" Target="https://www.contratos.gov.co/consultas/detalleProceso.do?numConstancia=17-12-6236345" TargetMode="External"/><Relationship Id="rId173" Type="http://schemas.openxmlformats.org/officeDocument/2006/relationships/hyperlink" Target="https://www.contratos.gov.co/consultas/detalleProceso.do?numConstancia=17-12-6451157" TargetMode="External"/><Relationship Id="rId194" Type="http://schemas.openxmlformats.org/officeDocument/2006/relationships/hyperlink" Target="https://www.contratos.gov.co/consultas/detalleProceso.do?numConstancia=17-12-6569392" TargetMode="External"/><Relationship Id="rId208" Type="http://schemas.openxmlformats.org/officeDocument/2006/relationships/hyperlink" Target="https://www.contratos.gov.co/consultas/detalleProceso.do?numConstancia=17-12-6731007" TargetMode="External"/><Relationship Id="rId229" Type="http://schemas.openxmlformats.org/officeDocument/2006/relationships/hyperlink" Target="https://www.contratos.gov.co/consultas/detalleProceso.do?numConstancia=17-12-6583395" TargetMode="External"/><Relationship Id="rId14" Type="http://schemas.openxmlformats.org/officeDocument/2006/relationships/hyperlink" Target="https://www.contratos.gov.co/consultas/detalleProceso.do?numConstancia=17-12-6056122" TargetMode="External"/><Relationship Id="rId35" Type="http://schemas.openxmlformats.org/officeDocument/2006/relationships/hyperlink" Target="https://www.contratos.gov.co/consultas/detalleProceso.do?numConstancia=17-12-6069814" TargetMode="External"/><Relationship Id="rId56" Type="http://schemas.openxmlformats.org/officeDocument/2006/relationships/hyperlink" Target="https://www.contratos.gov.co/consultas/detalleProceso.do?numConstancia=17-12-6089655" TargetMode="External"/><Relationship Id="rId77" Type="http://schemas.openxmlformats.org/officeDocument/2006/relationships/hyperlink" Target="https://www.contratos.gov.co/consultas/detalleProceso.do?numConstancia=17-12-6112909" TargetMode="External"/><Relationship Id="rId100" Type="http://schemas.openxmlformats.org/officeDocument/2006/relationships/hyperlink" Target="https://www.contratos.gov.co/consultas/detalleProceso.do?numConstancia=17-12-6130817" TargetMode="External"/><Relationship Id="rId8" Type="http://schemas.openxmlformats.org/officeDocument/2006/relationships/hyperlink" Target="https://www.contratos.gov.co/consultas/detalleProceso.do?numConstancia=17-12-6055248" TargetMode="External"/><Relationship Id="rId98" Type="http://schemas.openxmlformats.org/officeDocument/2006/relationships/hyperlink" Target="https://www.contratos.gov.co/consultas/detalleProceso.do?numConstancia=17-12-6130440" TargetMode="External"/><Relationship Id="rId121" Type="http://schemas.openxmlformats.org/officeDocument/2006/relationships/hyperlink" Target="https://www.contratos.gov.co/consultas/detalleProceso.do?numConstancia=17-12-6159852" TargetMode="External"/><Relationship Id="rId142" Type="http://schemas.openxmlformats.org/officeDocument/2006/relationships/hyperlink" Target="https://www.contratos.gov.co/consultas/detalleProceso.do?numConstancia=17-12-6199980" TargetMode="External"/><Relationship Id="rId163" Type="http://schemas.openxmlformats.org/officeDocument/2006/relationships/hyperlink" Target="https://www.contratos.gov.co/consultas/detalleProceso.do?numConstancia=17-12-6292859" TargetMode="External"/><Relationship Id="rId184" Type="http://schemas.openxmlformats.org/officeDocument/2006/relationships/hyperlink" Target="https://www.contratos.gov.co/consultas/detalleProceso.do?numConstancia=17-12-6554149" TargetMode="External"/><Relationship Id="rId219" Type="http://schemas.openxmlformats.org/officeDocument/2006/relationships/hyperlink" Target="https://www.contratos.gov.co/consultas/detalleProceso.do?numConstancia=17-13-6486725" TargetMode="External"/><Relationship Id="rId230" Type="http://schemas.openxmlformats.org/officeDocument/2006/relationships/hyperlink" Target="https://www.contratos.gov.co/consultas/detalleProceso.do?numConstancia=17-12-6667187" TargetMode="External"/><Relationship Id="rId25" Type="http://schemas.openxmlformats.org/officeDocument/2006/relationships/hyperlink" Target="https://www.contratos.gov.co/consultas/detalleProceso.do?numConstancia=17-12-6066548" TargetMode="External"/><Relationship Id="rId46" Type="http://schemas.openxmlformats.org/officeDocument/2006/relationships/hyperlink" Target="https://www.contratos.gov.co/consultas/detalleProceso.do?numConstancia=17-12-6081609" TargetMode="External"/><Relationship Id="rId67" Type="http://schemas.openxmlformats.org/officeDocument/2006/relationships/hyperlink" Target="https://www.contratos.gov.co/consultas/detalleProceso.do?numConstancia=17-12-6094425" TargetMode="External"/><Relationship Id="rId20" Type="http://schemas.openxmlformats.org/officeDocument/2006/relationships/hyperlink" Target="https://www.contratos.gov.co/consultas/detalleProceso.do?numConstancia=17-12-6056411" TargetMode="External"/><Relationship Id="rId41" Type="http://schemas.openxmlformats.org/officeDocument/2006/relationships/hyperlink" Target="https://www.contratos.gov.co/consultas/detalleProceso.do?numConstancia=17-12-6078829" TargetMode="External"/><Relationship Id="rId62" Type="http://schemas.openxmlformats.org/officeDocument/2006/relationships/hyperlink" Target="https://www.contratos.gov.co/consultas/detalleProceso.do?numConstancia=17-12-6091182" TargetMode="External"/><Relationship Id="rId83" Type="http://schemas.openxmlformats.org/officeDocument/2006/relationships/hyperlink" Target="https://www.contratos.gov.co/consultas/detalleProceso.do?numConstancia=17-12-6117099" TargetMode="External"/><Relationship Id="rId88" Type="http://schemas.openxmlformats.org/officeDocument/2006/relationships/hyperlink" Target="https://www.contratos.gov.co/consultas/detalleProceso.do?numConstancia=17-12-6124088" TargetMode="External"/><Relationship Id="rId111" Type="http://schemas.openxmlformats.org/officeDocument/2006/relationships/hyperlink" Target="https://www.contratos.gov.co/consultas/detalleProceso.do?numConstancia=17-12-6137719" TargetMode="External"/><Relationship Id="rId132" Type="http://schemas.openxmlformats.org/officeDocument/2006/relationships/hyperlink" Target="https://www.contratos.gov.co/consultas/detalleProceso.do?numConstancia=17-12-6196055" TargetMode="External"/><Relationship Id="rId153" Type="http://schemas.openxmlformats.org/officeDocument/2006/relationships/hyperlink" Target="https://www.contratos.gov.co/consultas/detalleProceso.do?numConstancia=17-12-6236699" TargetMode="External"/><Relationship Id="rId174" Type="http://schemas.openxmlformats.org/officeDocument/2006/relationships/hyperlink" Target="https://www.contratos.gov.co/consultas/detalleProceso.do?numConstancia=17-12-6478839" TargetMode="External"/><Relationship Id="rId179" Type="http://schemas.openxmlformats.org/officeDocument/2006/relationships/hyperlink" Target="https://www.contratos.gov.co/consultas/detalleProceso.do?numConstancia=17-12-6550010" TargetMode="External"/><Relationship Id="rId195" Type="http://schemas.openxmlformats.org/officeDocument/2006/relationships/hyperlink" Target="https://www.contratos.gov.co/consultas/detalleProceso.do?numConstancia=17-12-6583626" TargetMode="External"/><Relationship Id="rId209" Type="http://schemas.openxmlformats.org/officeDocument/2006/relationships/hyperlink" Target="https://www.contratos.gov.co/consultas/detalleProceso.do?numConstancia=17-12-6746359" TargetMode="External"/><Relationship Id="rId190" Type="http://schemas.openxmlformats.org/officeDocument/2006/relationships/hyperlink" Target="https://www.contratos.gov.co/consultas/detalleProceso.do?numConstancia=17-12-6556948" TargetMode="External"/><Relationship Id="rId204" Type="http://schemas.openxmlformats.org/officeDocument/2006/relationships/hyperlink" Target="https://www.contratos.gov.co/consultas/detalleProceso.do?numConstancia=17-12-6711070" TargetMode="External"/><Relationship Id="rId220" Type="http://schemas.openxmlformats.org/officeDocument/2006/relationships/hyperlink" Target="https://www.contratos.gov.co/consultas/detalleProceso.do?numConstancia=17-12-6412772" TargetMode="External"/><Relationship Id="rId225" Type="http://schemas.openxmlformats.org/officeDocument/2006/relationships/hyperlink" Target="https://www.contratos.gov.co/consultas/detalleProceso.do?numConstancia=17-13-6236802" TargetMode="External"/><Relationship Id="rId15" Type="http://schemas.openxmlformats.org/officeDocument/2006/relationships/hyperlink" Target="https://www.contratos.gov.co/consultas/detalleProceso.do?numConstancia=17-12-6056168" TargetMode="External"/><Relationship Id="rId36" Type="http://schemas.openxmlformats.org/officeDocument/2006/relationships/hyperlink" Target="https://www.contratos.gov.co/consultas/detalleProceso.do?numConstancia=17-12-6069971" TargetMode="External"/><Relationship Id="rId57" Type="http://schemas.openxmlformats.org/officeDocument/2006/relationships/hyperlink" Target="https://www.contratos.gov.co/consultas/detalleProceso.do?numConstancia=17-12-6089751" TargetMode="External"/><Relationship Id="rId106" Type="http://schemas.openxmlformats.org/officeDocument/2006/relationships/hyperlink" Target="https://www.contratos.gov.co/consultas/detalleProceso.do?numConstancia=17-12-6131869" TargetMode="External"/><Relationship Id="rId127" Type="http://schemas.openxmlformats.org/officeDocument/2006/relationships/hyperlink" Target="https://www.contratos.gov.co/consultas/detalleProceso.do?numConstancia=17-12-6173706" TargetMode="External"/><Relationship Id="rId10" Type="http://schemas.openxmlformats.org/officeDocument/2006/relationships/hyperlink" Target="https://www.contratos.gov.co/consultas/detalleProceso.do?numConstancia=17-12-6055524" TargetMode="External"/><Relationship Id="rId31" Type="http://schemas.openxmlformats.org/officeDocument/2006/relationships/hyperlink" Target="https://www.contratos.gov.co/consultas/detalleProceso.do?numConstancia=17-12-6068488" TargetMode="External"/><Relationship Id="rId52" Type="http://schemas.openxmlformats.org/officeDocument/2006/relationships/hyperlink" Target="https://www.contratos.gov.co/consultas/detalleProceso.do?numConstancia=17-12-6084280" TargetMode="External"/><Relationship Id="rId73" Type="http://schemas.openxmlformats.org/officeDocument/2006/relationships/hyperlink" Target="https://www.contratos.gov.co/consultas/detalleProceso.do?numConstancia=17-12-6110353" TargetMode="External"/><Relationship Id="rId78" Type="http://schemas.openxmlformats.org/officeDocument/2006/relationships/hyperlink" Target="https://www.contratos.gov.co/consultas/detalleProceso.do?numConstancia=17-12-6115482" TargetMode="External"/><Relationship Id="rId94" Type="http://schemas.openxmlformats.org/officeDocument/2006/relationships/hyperlink" Target="https://www.contratos.gov.co/consultas/detalleProceso.do?numConstancia=17-12-6130287" TargetMode="External"/><Relationship Id="rId99" Type="http://schemas.openxmlformats.org/officeDocument/2006/relationships/hyperlink" Target="https://www.contratos.gov.co/consultas/detalleProceso.do?numConstancia=17-12-6130474" TargetMode="External"/><Relationship Id="rId101" Type="http://schemas.openxmlformats.org/officeDocument/2006/relationships/hyperlink" Target="https://www.contratos.gov.co/consultas/detalleProceso.do?numConstancia=17-12-6131154" TargetMode="External"/><Relationship Id="rId122" Type="http://schemas.openxmlformats.org/officeDocument/2006/relationships/hyperlink" Target="https://www.contratos.gov.co/consultas/detalleProceso.do?numConstancia=17-12-6172278" TargetMode="External"/><Relationship Id="rId143" Type="http://schemas.openxmlformats.org/officeDocument/2006/relationships/hyperlink" Target="https://www.contratos.gov.co/consultas/detalleProceso.do?numConstancia=17-12-6203655" TargetMode="External"/><Relationship Id="rId148" Type="http://schemas.openxmlformats.org/officeDocument/2006/relationships/hyperlink" Target="https://www.contratos.gov.co/consultas/detalleProceso.do?numConstancia=17-12-6204362" TargetMode="External"/><Relationship Id="rId164" Type="http://schemas.openxmlformats.org/officeDocument/2006/relationships/hyperlink" Target="https://www.contratos.gov.co/consultas/detalleProceso.do?numConstancia=17-12-6304217" TargetMode="External"/><Relationship Id="rId169" Type="http://schemas.openxmlformats.org/officeDocument/2006/relationships/hyperlink" Target="https://www.contratos.gov.co/consultas/detalleProceso.do?numConstancia=17-12-6365761" TargetMode="External"/><Relationship Id="rId185" Type="http://schemas.openxmlformats.org/officeDocument/2006/relationships/hyperlink" Target="https://www.contratos.gov.co/consultas/detalleProceso.do?numConstancia=17-12-6554554" TargetMode="External"/><Relationship Id="rId4" Type="http://schemas.openxmlformats.org/officeDocument/2006/relationships/hyperlink" Target="https://www.contratos.gov.co/consultas/detalleProceso.do?numConstancia=17-12-6044929" TargetMode="External"/><Relationship Id="rId9" Type="http://schemas.openxmlformats.org/officeDocument/2006/relationships/hyperlink" Target="https://www.contratos.gov.co/consultas/detalleProceso.do?numConstancia=17-12-6055342" TargetMode="External"/><Relationship Id="rId180" Type="http://schemas.openxmlformats.org/officeDocument/2006/relationships/hyperlink" Target="https://www.contratos.gov.co/consultas/detalleProceso.do?numConstancia=17-12-6550099" TargetMode="External"/><Relationship Id="rId210" Type="http://schemas.openxmlformats.org/officeDocument/2006/relationships/hyperlink" Target="https://www.contratos.gov.co/consultas/detalleProceso.do?numConstancia=17-12-6749542" TargetMode="External"/><Relationship Id="rId215" Type="http://schemas.openxmlformats.org/officeDocument/2006/relationships/hyperlink" Target="https://www.contratos.gov.co/consultas/detalleProceso.do?numConstancia=17-12-6838746" TargetMode="External"/><Relationship Id="rId236" Type="http://schemas.openxmlformats.org/officeDocument/2006/relationships/comments" Target="../comments1.xml"/><Relationship Id="rId26" Type="http://schemas.openxmlformats.org/officeDocument/2006/relationships/hyperlink" Target="https://www.contratos.gov.co/consultas/detalleProceso.do?numConstancia=17-12-6066666" TargetMode="External"/><Relationship Id="rId231" Type="http://schemas.openxmlformats.org/officeDocument/2006/relationships/hyperlink" Target="https://www.contratos.gov.co/consultas/detalleProceso.do?numConstancia=17-12-6698727" TargetMode="External"/><Relationship Id="rId47" Type="http://schemas.openxmlformats.org/officeDocument/2006/relationships/hyperlink" Target="https://www.contratos.gov.co/consultas/detalleProceso.do?numConstancia=17-12-6082748" TargetMode="External"/><Relationship Id="rId68" Type="http://schemas.openxmlformats.org/officeDocument/2006/relationships/hyperlink" Target="https://www.contratos.gov.co/consultas/detalleProceso.do?numConstancia=17-12-6109731" TargetMode="External"/><Relationship Id="rId89" Type="http://schemas.openxmlformats.org/officeDocument/2006/relationships/hyperlink" Target="https://www.contratos.gov.co/consultas/detalleProceso.do?numConstancia=17-12-6124184" TargetMode="External"/><Relationship Id="rId112" Type="http://schemas.openxmlformats.org/officeDocument/2006/relationships/hyperlink" Target="https://www.contratos.gov.co/consultas/detalleProceso.do?numConstancia=17-12-6137869" TargetMode="External"/><Relationship Id="rId133" Type="http://schemas.openxmlformats.org/officeDocument/2006/relationships/hyperlink" Target="https://www.contratos.gov.co/consultas/detalleProceso.do?numConstancia=17-12-6196183" TargetMode="External"/><Relationship Id="rId154" Type="http://schemas.openxmlformats.org/officeDocument/2006/relationships/hyperlink" Target="https://www.contratos.gov.co/consultas/detalleProceso.do?numConstancia=17-12-6251611" TargetMode="External"/><Relationship Id="rId175" Type="http://schemas.openxmlformats.org/officeDocument/2006/relationships/hyperlink" Target="https://www.contratos.gov.co/consultas/detalleProceso.do?numConstancia=17-13-6430222" TargetMode="External"/><Relationship Id="rId196" Type="http://schemas.openxmlformats.org/officeDocument/2006/relationships/hyperlink" Target="https://www.contratos.gov.co/consultas/detalleProceso.do?numConstancia=17-12-6591520" TargetMode="External"/><Relationship Id="rId200" Type="http://schemas.openxmlformats.org/officeDocument/2006/relationships/hyperlink" Target="https://www.contratos.gov.co/consultas/detalleProceso.do?numConstancia=17-12-6640760" TargetMode="External"/><Relationship Id="rId16" Type="http://schemas.openxmlformats.org/officeDocument/2006/relationships/hyperlink" Target="https://www.contratos.gov.co/consultas/detalleProceso.do?numConstancia=17-12-6056213" TargetMode="External"/><Relationship Id="rId221" Type="http://schemas.openxmlformats.org/officeDocument/2006/relationships/hyperlink" Target="https://www.contratos.gov.co/consultas/detalleProceso.do?numConstancia=17-12-6289441" TargetMode="External"/><Relationship Id="rId37" Type="http://schemas.openxmlformats.org/officeDocument/2006/relationships/hyperlink" Target="https://www.contratos.gov.co/consultas/detalleProceso.do?numConstancia=17-12-6077332" TargetMode="External"/><Relationship Id="rId58" Type="http://schemas.openxmlformats.org/officeDocument/2006/relationships/hyperlink" Target="https://www.contratos.gov.co/consultas/detalleProceso.do?numConstancia=17-12-6089949" TargetMode="External"/><Relationship Id="rId79" Type="http://schemas.openxmlformats.org/officeDocument/2006/relationships/hyperlink" Target="https://www.contratos.gov.co/consultas/detalleProceso.do?numConstancia=17-12-6115603" TargetMode="External"/><Relationship Id="rId102" Type="http://schemas.openxmlformats.org/officeDocument/2006/relationships/hyperlink" Target="https://www.contratos.gov.co/consultas/detalleProceso.do?numConstancia=17-12-6131414" TargetMode="External"/><Relationship Id="rId123" Type="http://schemas.openxmlformats.org/officeDocument/2006/relationships/hyperlink" Target="https://www.contratos.gov.co/consultas/detalleProceso.do?numConstancia=17-12-6172541" TargetMode="External"/><Relationship Id="rId144" Type="http://schemas.openxmlformats.org/officeDocument/2006/relationships/hyperlink" Target="https://www.contratos.gov.co/consultas/detalleProceso.do?numConstancia=17-12-6203834" TargetMode="External"/><Relationship Id="rId90" Type="http://schemas.openxmlformats.org/officeDocument/2006/relationships/hyperlink" Target="https://www.contratos.gov.co/consultas/detalleProceso.do?numConstancia=17-12-6124270" TargetMode="External"/><Relationship Id="rId165" Type="http://schemas.openxmlformats.org/officeDocument/2006/relationships/hyperlink" Target="https://www.contratos.gov.co/consultas/detalleProceso.do?numConstancia=17-12-6323872" TargetMode="External"/><Relationship Id="rId186" Type="http://schemas.openxmlformats.org/officeDocument/2006/relationships/hyperlink" Target="https://www.contratos.gov.co/consultas/detalleProceso.do?numConstancia=17-12-6556264" TargetMode="External"/><Relationship Id="rId211" Type="http://schemas.openxmlformats.org/officeDocument/2006/relationships/hyperlink" Target="https://www.contratos.gov.co/consultas/detalleProceso.do?numConstancia=17-12-6757134" TargetMode="External"/><Relationship Id="rId232" Type="http://schemas.openxmlformats.org/officeDocument/2006/relationships/hyperlink" Target="https://www.contratos.gov.co/consultas/detalleProceso.do?numConstancia=17-13-6449769" TargetMode="External"/><Relationship Id="rId27" Type="http://schemas.openxmlformats.org/officeDocument/2006/relationships/hyperlink" Target="https://www.contratos.gov.co/consultas/detalleProceso.do?numConstancia=17-12-6066749" TargetMode="External"/><Relationship Id="rId48" Type="http://schemas.openxmlformats.org/officeDocument/2006/relationships/hyperlink" Target="https://www.contratos.gov.co/consultas/detalleProceso.do?numConstancia=17-12-6082887" TargetMode="External"/><Relationship Id="rId69" Type="http://schemas.openxmlformats.org/officeDocument/2006/relationships/hyperlink" Target="https://www.contratos.gov.co/consultas/detalleProceso.do?numConstancia=17-12-6109846" TargetMode="External"/><Relationship Id="rId113" Type="http://schemas.openxmlformats.org/officeDocument/2006/relationships/hyperlink" Target="https://www.contratos.gov.co/consultas/detalleProceso.do?numConstancia=17-12-6139286" TargetMode="External"/><Relationship Id="rId134" Type="http://schemas.openxmlformats.org/officeDocument/2006/relationships/hyperlink" Target="https://www.contratos.gov.co/consultas/detalleProceso.do?numConstancia=17-12-6196251" TargetMode="External"/><Relationship Id="rId80" Type="http://schemas.openxmlformats.org/officeDocument/2006/relationships/hyperlink" Target="https://www.contratos.gov.co/consultas/detalleProceso.do?numConstancia=17-12-6115675" TargetMode="External"/><Relationship Id="rId155" Type="http://schemas.openxmlformats.org/officeDocument/2006/relationships/hyperlink" Target="https://www.contratos.gov.co/consultas/detalleProceso.do?numConstancia=17-12-6253203" TargetMode="External"/><Relationship Id="rId176" Type="http://schemas.openxmlformats.org/officeDocument/2006/relationships/hyperlink" Target="https://www.contratos.gov.co/consultas/detalleProceso.do?numConstancia=17-12-6495013" TargetMode="External"/><Relationship Id="rId197" Type="http://schemas.openxmlformats.org/officeDocument/2006/relationships/hyperlink" Target="https://www.contratos.gov.co/consultas/detalleProceso.do?numConstancia=17-12-6591624" TargetMode="External"/><Relationship Id="rId201" Type="http://schemas.openxmlformats.org/officeDocument/2006/relationships/hyperlink" Target="https://www.contratos.gov.co/consultas/detalleProceso.do?numConstancia=17-12-6667346" TargetMode="External"/><Relationship Id="rId222" Type="http://schemas.openxmlformats.org/officeDocument/2006/relationships/hyperlink" Target="https://www.contratos.gov.co/consultas/detalleProceso.do?numConstancia=17-13-6588371" TargetMode="External"/><Relationship Id="rId17" Type="http://schemas.openxmlformats.org/officeDocument/2006/relationships/hyperlink" Target="https://www.contratos.gov.co/consultas/detalleProceso.do?numConstancia=17-12-6056261" TargetMode="External"/><Relationship Id="rId38" Type="http://schemas.openxmlformats.org/officeDocument/2006/relationships/hyperlink" Target="https://www.contratos.gov.co/consultas/detalleProceso.do?numConstancia=17-12-6077706" TargetMode="External"/><Relationship Id="rId59" Type="http://schemas.openxmlformats.org/officeDocument/2006/relationships/hyperlink" Target="https://www.contratos.gov.co/consultas/detalleProceso.do?numConstancia=17-12-6090168" TargetMode="External"/><Relationship Id="rId103" Type="http://schemas.openxmlformats.org/officeDocument/2006/relationships/hyperlink" Target="https://www.contratos.gov.co/consultas/detalleProceso.do?numConstancia=17-12-6131507" TargetMode="External"/><Relationship Id="rId124" Type="http://schemas.openxmlformats.org/officeDocument/2006/relationships/hyperlink" Target="https://www.contratos.gov.co/consultas/detalleProceso.do?numConstancia=17-12-6173032" TargetMode="External"/><Relationship Id="rId70" Type="http://schemas.openxmlformats.org/officeDocument/2006/relationships/hyperlink" Target="https://www.contratos.gov.co/consultas/detalleProceso.do?numConstancia=17-12-6109977" TargetMode="External"/><Relationship Id="rId91" Type="http://schemas.openxmlformats.org/officeDocument/2006/relationships/hyperlink" Target="https://www.contratos.gov.co/consultas/detalleProceso.do?numConstancia=17-12-6125713" TargetMode="External"/><Relationship Id="rId145" Type="http://schemas.openxmlformats.org/officeDocument/2006/relationships/hyperlink" Target="https://www.contratos.gov.co/consultas/detalleProceso.do?numConstancia=17-12-6204034" TargetMode="External"/><Relationship Id="rId166" Type="http://schemas.openxmlformats.org/officeDocument/2006/relationships/hyperlink" Target="https://www.contratos.gov.co/consultas/detalleProceso.do?numConstancia=17-12-6327331" TargetMode="External"/><Relationship Id="rId187" Type="http://schemas.openxmlformats.org/officeDocument/2006/relationships/hyperlink" Target="https://www.contratos.gov.co/consultas/detalleProceso.do?numConstancia=17-12-6556561" TargetMode="External"/><Relationship Id="rId1" Type="http://schemas.openxmlformats.org/officeDocument/2006/relationships/hyperlink" Target="https://www.contratos.gov.co/consultas/detalleProceso.do?numConstancia=17-12-6044440" TargetMode="External"/><Relationship Id="rId212" Type="http://schemas.openxmlformats.org/officeDocument/2006/relationships/hyperlink" Target="https://www.contratos.gov.co/consultas/detalleProceso.do?numConstancia=17-12-6798365" TargetMode="External"/><Relationship Id="rId233" Type="http://schemas.openxmlformats.org/officeDocument/2006/relationships/hyperlink" Target="https://www.contratos.gov.co/consultas/detalleProceso.do?numConstancia=17-1-173701" TargetMode="External"/><Relationship Id="rId28" Type="http://schemas.openxmlformats.org/officeDocument/2006/relationships/hyperlink" Target="https://www.contratos.gov.co/consultas/detalleProceso.do?numConstancia=17-12-6066847" TargetMode="External"/><Relationship Id="rId49" Type="http://schemas.openxmlformats.org/officeDocument/2006/relationships/hyperlink" Target="https://www.contratos.gov.co/consultas/detalleProceso.do?numConstancia=17-12-6083352" TargetMode="External"/><Relationship Id="rId114" Type="http://schemas.openxmlformats.org/officeDocument/2006/relationships/hyperlink" Target="https://www.contratos.gov.co/consultas/detalleProceso.do?numConstancia=17-12-6149810" TargetMode="External"/><Relationship Id="rId60" Type="http://schemas.openxmlformats.org/officeDocument/2006/relationships/hyperlink" Target="https://www.contratos.gov.co/consultas/detalleProceso.do?numConstancia=17-12-6090669" TargetMode="External"/><Relationship Id="rId81" Type="http://schemas.openxmlformats.org/officeDocument/2006/relationships/hyperlink" Target="https://www.contratos.gov.co/consultas/detalleProceso.do?numConstancia=17-12-6115792" TargetMode="External"/><Relationship Id="rId135" Type="http://schemas.openxmlformats.org/officeDocument/2006/relationships/hyperlink" Target="https://www.contratos.gov.co/consultas/detalleProceso.do?numConstancia=17-12-6196417" TargetMode="External"/><Relationship Id="rId156" Type="http://schemas.openxmlformats.org/officeDocument/2006/relationships/hyperlink" Target="https://www.contratos.gov.co/consultas/detalleProceso.do?numConstancia=17-12-6253334" TargetMode="External"/><Relationship Id="rId177" Type="http://schemas.openxmlformats.org/officeDocument/2006/relationships/hyperlink" Target="https://www.contratos.gov.co/consultas/detalleProceso.do?numConstancia=17-12-6549755" TargetMode="External"/><Relationship Id="rId198" Type="http://schemas.openxmlformats.org/officeDocument/2006/relationships/hyperlink" Target="https://www.contratos.gov.co/consultas/detalleProceso.do?numConstancia=17-12-6623095" TargetMode="External"/><Relationship Id="rId202" Type="http://schemas.openxmlformats.org/officeDocument/2006/relationships/hyperlink" Target="https://www.contratos.gov.co/consultas/detalleProceso.do?numConstancia=17-12-6667427" TargetMode="External"/><Relationship Id="rId223" Type="http://schemas.openxmlformats.org/officeDocument/2006/relationships/hyperlink" Target="https://www.contratos.gov.co/consultas/detalleProceso.do?numConstancia=17-13-6617215" TargetMode="External"/><Relationship Id="rId18" Type="http://schemas.openxmlformats.org/officeDocument/2006/relationships/hyperlink" Target="https://www.contratos.gov.co/consultas/detalleProceso.do?numConstancia=17-12-6056328" TargetMode="External"/><Relationship Id="rId39" Type="http://schemas.openxmlformats.org/officeDocument/2006/relationships/hyperlink" Target="https://www.contratos.gov.co/consultas/detalleProceso.do?numConstancia=17-12-6078661" TargetMode="External"/><Relationship Id="rId50" Type="http://schemas.openxmlformats.org/officeDocument/2006/relationships/hyperlink" Target="https://www.contratos.gov.co/consultas/detalleProceso.do?numConstancia=17-12-6083411" TargetMode="External"/><Relationship Id="rId104" Type="http://schemas.openxmlformats.org/officeDocument/2006/relationships/hyperlink" Target="https://www.contratos.gov.co/consultas/detalleProceso.do?numConstancia=17-12-6131724" TargetMode="External"/><Relationship Id="rId125" Type="http://schemas.openxmlformats.org/officeDocument/2006/relationships/hyperlink" Target="https://www.contratos.gov.co/consultas/detalleProceso.do?numConstancia=17-12-6173151" TargetMode="External"/><Relationship Id="rId146" Type="http://schemas.openxmlformats.org/officeDocument/2006/relationships/hyperlink" Target="https://www.contratos.gov.co/consultas/detalleProceso.do?numConstancia=17-12-6204140" TargetMode="External"/><Relationship Id="rId167" Type="http://schemas.openxmlformats.org/officeDocument/2006/relationships/hyperlink" Target="https://www.contratos.gov.co/consultas/detalleProceso.do?numConstancia=17-12-6327727" TargetMode="External"/><Relationship Id="rId188" Type="http://schemas.openxmlformats.org/officeDocument/2006/relationships/hyperlink" Target="https://www.contratos.gov.co/consultas/detalleProceso.do?numConstancia=17-12-6556712" TargetMode="External"/><Relationship Id="rId71" Type="http://schemas.openxmlformats.org/officeDocument/2006/relationships/hyperlink" Target="https://www.contratos.gov.co/consultas/detalleProceso.do?numConstancia=17-12-6110091" TargetMode="External"/><Relationship Id="rId92" Type="http://schemas.openxmlformats.org/officeDocument/2006/relationships/hyperlink" Target="https://www.contratos.gov.co/consultas/detalleProceso.do?numConstancia=17-12-6125767" TargetMode="External"/><Relationship Id="rId213" Type="http://schemas.openxmlformats.org/officeDocument/2006/relationships/hyperlink" Target="https://www.contratos.gov.co/consultas/detalleProceso.do?numConstancia=17-12-6821908" TargetMode="External"/><Relationship Id="rId234" Type="http://schemas.openxmlformats.org/officeDocument/2006/relationships/hyperlink" Target="https://www.contratos.gov.co/consultas/detalleProceso.do?numConstancia=17-1-173701" TargetMode="External"/><Relationship Id="rId2" Type="http://schemas.openxmlformats.org/officeDocument/2006/relationships/hyperlink" Target="https://www.contratos.gov.co/consultas/detalleProceso.do?numConstancia=17-12-6044701" TargetMode="External"/><Relationship Id="rId29" Type="http://schemas.openxmlformats.org/officeDocument/2006/relationships/hyperlink" Target="https://www.contratos.gov.co/consultas/detalleProceso.do?numConstancia=17-12-6067063" TargetMode="External"/><Relationship Id="rId40" Type="http://schemas.openxmlformats.org/officeDocument/2006/relationships/hyperlink" Target="https://www.contratos.gov.co/consultas/detalleProceso.do?numConstancia=17-12-6078770" TargetMode="External"/><Relationship Id="rId115" Type="http://schemas.openxmlformats.org/officeDocument/2006/relationships/hyperlink" Target="https://www.contratos.gov.co/consultas/detalleProceso.do?numConstancia=17-12-6149964" TargetMode="External"/><Relationship Id="rId136" Type="http://schemas.openxmlformats.org/officeDocument/2006/relationships/hyperlink" Target="https://www.contratos.gov.co/consultas/detalleProceso.do?numConstancia=17-12-6196486" TargetMode="External"/><Relationship Id="rId157" Type="http://schemas.openxmlformats.org/officeDocument/2006/relationships/hyperlink" Target="https://www.contratos.gov.co/consultas/detalleProceso.do?numConstancia=17-12-6257844" TargetMode="External"/><Relationship Id="rId178" Type="http://schemas.openxmlformats.org/officeDocument/2006/relationships/hyperlink" Target="https://www.contratos.gov.co/consultas/detalleProceso.do?numConstancia=17-12-6549840" TargetMode="External"/><Relationship Id="rId61" Type="http://schemas.openxmlformats.org/officeDocument/2006/relationships/hyperlink" Target="https://www.contratos.gov.co/consultas/detalleProceso.do?numConstancia=17-12-6090916" TargetMode="External"/><Relationship Id="rId82" Type="http://schemas.openxmlformats.org/officeDocument/2006/relationships/hyperlink" Target="https://www.contratos.gov.co/consultas/detalleProceso.do?numConstancia=17-12-6116890" TargetMode="External"/><Relationship Id="rId199" Type="http://schemas.openxmlformats.org/officeDocument/2006/relationships/hyperlink" Target="https://www.contratos.gov.co/consultas/detalleProceso.do?numConstancia=17-12-6640462" TargetMode="External"/><Relationship Id="rId203" Type="http://schemas.openxmlformats.org/officeDocument/2006/relationships/hyperlink" Target="https://www.contratos.gov.co/consultas/detalleProceso.do?numConstancia=17-12-6667483" TargetMode="External"/><Relationship Id="rId19" Type="http://schemas.openxmlformats.org/officeDocument/2006/relationships/hyperlink" Target="https://www.contratos.gov.co/consultas/detalleProceso.do?numConstancia=17-12-6056359" TargetMode="External"/><Relationship Id="rId224" Type="http://schemas.openxmlformats.org/officeDocument/2006/relationships/hyperlink" Target="https://www.contratos.gov.co/consultas/detalleProceso.do?numConstancia=17-13-6222508" TargetMode="External"/><Relationship Id="rId30" Type="http://schemas.openxmlformats.org/officeDocument/2006/relationships/hyperlink" Target="https://www.contratos.gov.co/consultas/detalleProceso.do?numConstancia=17-12-6068357" TargetMode="External"/><Relationship Id="rId105" Type="http://schemas.openxmlformats.org/officeDocument/2006/relationships/hyperlink" Target="https://www.contratos.gov.co/consultas/detalleProceso.do?numConstancia=17-12-6131771" TargetMode="External"/><Relationship Id="rId126" Type="http://schemas.openxmlformats.org/officeDocument/2006/relationships/hyperlink" Target="https://www.contratos.gov.co/consultas/detalleProceso.do?numConstancia=17-12-6173526" TargetMode="External"/><Relationship Id="rId147" Type="http://schemas.openxmlformats.org/officeDocument/2006/relationships/hyperlink" Target="https://www.contratos.gov.co/consultas/detalleProceso.do?numConstancia=17-12-6204264" TargetMode="External"/><Relationship Id="rId168" Type="http://schemas.openxmlformats.org/officeDocument/2006/relationships/hyperlink" Target="https://www.contratos.gov.co/consultas/detalleProceso.do?numConstancia=17-12-6351918" TargetMode="External"/><Relationship Id="rId51" Type="http://schemas.openxmlformats.org/officeDocument/2006/relationships/hyperlink" Target="https://www.contratos.gov.co/consultas/detalleProceso.do?numConstancia=17-12-6083510" TargetMode="External"/><Relationship Id="rId72" Type="http://schemas.openxmlformats.org/officeDocument/2006/relationships/hyperlink" Target="https://www.contratos.gov.co/consultas/detalleProceso.do?numConstancia=17-12-6110191" TargetMode="External"/><Relationship Id="rId93" Type="http://schemas.openxmlformats.org/officeDocument/2006/relationships/hyperlink" Target="https://www.contratos.gov.co/consultas/detalleProceso.do?numConstancia=17-12-6125817" TargetMode="External"/><Relationship Id="rId189" Type="http://schemas.openxmlformats.org/officeDocument/2006/relationships/hyperlink" Target="https://www.contratos.gov.co/consultas/detalleProceso.do?numConstancia=17-12-6556825" TargetMode="External"/><Relationship Id="rId3" Type="http://schemas.openxmlformats.org/officeDocument/2006/relationships/hyperlink" Target="https://www.contratos.gov.co/consultas/detalleProceso.do?numConstancia=17-12-6044788" TargetMode="External"/><Relationship Id="rId214" Type="http://schemas.openxmlformats.org/officeDocument/2006/relationships/hyperlink" Target="https://www.contratos.gov.co/consultas/detalleProceso.do?numConstancia=17-12-6822070" TargetMode="External"/><Relationship Id="rId235" Type="http://schemas.openxmlformats.org/officeDocument/2006/relationships/vmlDrawing" Target="../drawings/vmlDrawing1.vml"/><Relationship Id="rId116" Type="http://schemas.openxmlformats.org/officeDocument/2006/relationships/hyperlink" Target="https://www.contratos.gov.co/consultas/detalleProceso.do?numConstancia=17-12-6159083" TargetMode="External"/><Relationship Id="rId137" Type="http://schemas.openxmlformats.org/officeDocument/2006/relationships/hyperlink" Target="https://www.contratos.gov.co/consultas/detalleProceso.do?numConstancia=17-12-6196725" TargetMode="External"/><Relationship Id="rId158" Type="http://schemas.openxmlformats.org/officeDocument/2006/relationships/hyperlink" Target="https://www.contratos.gov.co/consultas/detalleProceso.do?numConstancia=17-12-625963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ontratos.gov.co/consultas/detalleProceso.do?numConstancia=17-13-6542632" TargetMode="External"/><Relationship Id="rId2" Type="http://schemas.openxmlformats.org/officeDocument/2006/relationships/hyperlink" Target="https://www.contratos.gov.co/consultas/detalleProceso.do?numConstancia=17-12-6339470" TargetMode="External"/><Relationship Id="rId1" Type="http://schemas.openxmlformats.org/officeDocument/2006/relationships/hyperlink" Target="https://www.contratos.gov.co/consultas/detalleProceso.do?numConstancia=17-12-6339342"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hyperlink" Target="https://www.contratos.gov.co/consultas/detalleProceso.do?numConstancia=17-11-66828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969"/>
  <sheetViews>
    <sheetView tabSelected="1" workbookViewId="0">
      <pane xSplit="4" ySplit="2" topLeftCell="E3" activePane="bottomRight" state="frozen"/>
      <selection activeCell="D36" sqref="D36"/>
      <selection pane="topRight" activeCell="D36" sqref="D36"/>
      <selection pane="bottomLeft" activeCell="D36" sqref="D36"/>
      <selection pane="bottomRight" activeCell="D36" sqref="D36"/>
    </sheetView>
  </sheetViews>
  <sheetFormatPr baseColWidth="10" defaultColWidth="17.28515625" defaultRowHeight="15" customHeight="1" x14ac:dyDescent="0.2"/>
  <cols>
    <col min="1" max="1" width="13.5703125" style="1" customWidth="1"/>
    <col min="2" max="2" width="13" style="1" customWidth="1"/>
    <col min="3" max="3" width="11" style="1" customWidth="1"/>
    <col min="4" max="4" width="46.140625" style="1" customWidth="1"/>
    <col min="5" max="5" width="23.42578125" style="1" customWidth="1"/>
    <col min="6" max="6" width="68.140625" style="1" customWidth="1"/>
    <col min="7" max="7" width="30.28515625" style="1" customWidth="1"/>
    <col min="8" max="8" width="14.28515625" style="1" customWidth="1"/>
    <col min="9" max="9" width="19.28515625" style="1" customWidth="1"/>
    <col min="10" max="10" width="10.7109375" style="1" customWidth="1"/>
    <col min="11" max="11" width="13.7109375" style="1" customWidth="1"/>
    <col min="12" max="12" width="17.28515625" style="1" customWidth="1"/>
    <col min="13" max="13" width="18" style="1" customWidth="1"/>
    <col min="14" max="15" width="24.42578125" style="1" customWidth="1"/>
    <col min="16" max="16" width="17.28515625" style="1" customWidth="1"/>
    <col min="17" max="17" width="14.42578125" style="1" customWidth="1"/>
    <col min="18" max="18" width="16.7109375" style="1" customWidth="1"/>
    <col min="19" max="23" width="13.5703125" style="1" customWidth="1"/>
    <col min="24" max="24" width="12.7109375" style="1" customWidth="1"/>
    <col min="25" max="25" width="14" style="1" customWidth="1"/>
    <col min="26" max="26" width="13" style="1" customWidth="1"/>
    <col min="27" max="27" width="19.140625" style="1" customWidth="1"/>
    <col min="28" max="28" width="28.5703125" style="1" customWidth="1"/>
    <col min="29" max="29" width="14.5703125" style="1" customWidth="1"/>
    <col min="30" max="30" width="16.140625" style="1" customWidth="1"/>
    <col min="31" max="31" width="14.140625" style="1" customWidth="1"/>
    <col min="32" max="32" width="48.42578125" style="1" customWidth="1"/>
    <col min="33" max="33" width="10.7109375" style="1" customWidth="1"/>
    <col min="34" max="34" width="13.140625" style="1" customWidth="1"/>
    <col min="35" max="35" width="16.140625" style="1" customWidth="1"/>
    <col min="36" max="37" width="13.140625" style="1" customWidth="1"/>
    <col min="38" max="38" width="16.28515625" style="1" customWidth="1"/>
    <col min="39" max="39" width="13.28515625" style="1" customWidth="1"/>
    <col min="40" max="40" width="15.140625" style="1" customWidth="1"/>
    <col min="41" max="41" width="17" style="1" customWidth="1"/>
    <col min="42" max="42" width="16.5703125" style="1" customWidth="1"/>
    <col min="43" max="43" width="16.42578125" style="1" customWidth="1"/>
    <col min="44" max="44" width="16.5703125" style="1" customWidth="1"/>
    <col min="45" max="46" width="21" style="1" customWidth="1"/>
    <col min="47" max="47" width="17.85546875" style="1" customWidth="1"/>
    <col min="48" max="49" width="15.140625" style="1" customWidth="1"/>
    <col min="50" max="50" width="22.28515625" style="1" customWidth="1"/>
    <col min="51" max="51" width="18.7109375" style="1" customWidth="1"/>
    <col min="52" max="52" width="24.140625" style="1" customWidth="1"/>
    <col min="53" max="53" width="14.140625" style="1" customWidth="1"/>
    <col min="54" max="57" width="17.28515625" style="1" customWidth="1"/>
    <col min="58" max="58" width="80.7109375" style="1" customWidth="1"/>
    <col min="59" max="63" width="17.28515625" style="1" customWidth="1"/>
    <col min="64" max="64" width="23.140625" style="1" customWidth="1"/>
    <col min="65" max="68" width="17.28515625" style="1" customWidth="1"/>
    <col min="69" max="16384" width="17.28515625" style="1"/>
  </cols>
  <sheetData>
    <row r="1" spans="1:68" ht="12.75" hidden="1" customHeight="1" x14ac:dyDescent="0.2">
      <c r="A1" s="132"/>
      <c r="B1" s="132">
        <v>1</v>
      </c>
      <c r="C1" s="132">
        <v>2</v>
      </c>
      <c r="D1" s="140">
        <v>3</v>
      </c>
      <c r="E1" s="132">
        <v>4</v>
      </c>
      <c r="F1" s="132">
        <v>5</v>
      </c>
      <c r="G1" s="132">
        <v>6</v>
      </c>
      <c r="H1" s="140">
        <v>7</v>
      </c>
      <c r="I1" s="139">
        <v>8</v>
      </c>
      <c r="J1" s="138">
        <v>9</v>
      </c>
      <c r="K1" s="138">
        <v>10</v>
      </c>
      <c r="L1" s="132">
        <v>11</v>
      </c>
      <c r="M1" s="16">
        <v>12</v>
      </c>
      <c r="N1" s="16">
        <v>13</v>
      </c>
      <c r="O1" s="137" t="s">
        <v>1673</v>
      </c>
      <c r="P1" s="132">
        <v>14</v>
      </c>
      <c r="Q1" s="132">
        <v>15</v>
      </c>
      <c r="R1" s="16">
        <v>16</v>
      </c>
      <c r="S1" s="16">
        <v>17</v>
      </c>
      <c r="T1" s="132">
        <v>18</v>
      </c>
      <c r="U1" s="132">
        <v>19</v>
      </c>
      <c r="V1" s="132">
        <v>20</v>
      </c>
      <c r="W1" s="132">
        <v>21</v>
      </c>
      <c r="X1" s="132">
        <v>22</v>
      </c>
      <c r="Y1" s="132">
        <v>23</v>
      </c>
      <c r="Z1" s="132">
        <v>24</v>
      </c>
      <c r="AA1" s="132">
        <v>25</v>
      </c>
      <c r="AB1" s="136">
        <v>26</v>
      </c>
      <c r="AC1" s="132">
        <v>27</v>
      </c>
      <c r="AD1" s="132">
        <v>28</v>
      </c>
      <c r="AE1" s="135">
        <v>29</v>
      </c>
      <c r="AF1" s="132">
        <v>30</v>
      </c>
      <c r="AG1" s="132">
        <v>31</v>
      </c>
      <c r="AH1" s="132">
        <v>32</v>
      </c>
      <c r="AI1" s="132">
        <v>33</v>
      </c>
      <c r="AJ1" s="132">
        <v>34</v>
      </c>
      <c r="AK1" s="132"/>
      <c r="AL1" s="134">
        <v>35</v>
      </c>
      <c r="AM1" s="132">
        <v>36</v>
      </c>
      <c r="AN1" s="132">
        <v>37</v>
      </c>
      <c r="AO1" s="132">
        <v>38</v>
      </c>
      <c r="AP1" s="132">
        <v>39</v>
      </c>
      <c r="AQ1" s="132">
        <v>40</v>
      </c>
      <c r="AR1" s="132">
        <v>41</v>
      </c>
      <c r="AS1" s="132">
        <v>42</v>
      </c>
      <c r="AT1" s="132">
        <v>43</v>
      </c>
      <c r="AU1" s="132">
        <v>44</v>
      </c>
      <c r="AV1" s="132">
        <v>45</v>
      </c>
      <c r="AW1" s="132"/>
      <c r="AX1" s="132">
        <v>46</v>
      </c>
      <c r="AY1" s="132">
        <v>47</v>
      </c>
      <c r="AZ1" s="119">
        <v>48</v>
      </c>
      <c r="BA1" s="133">
        <v>49</v>
      </c>
      <c r="BB1" s="132">
        <v>50</v>
      </c>
      <c r="BC1" s="132">
        <v>51</v>
      </c>
      <c r="BD1" s="132">
        <v>52</v>
      </c>
      <c r="BE1" s="132"/>
      <c r="BF1" s="132">
        <v>53</v>
      </c>
      <c r="BG1" s="2"/>
      <c r="BH1" s="2"/>
      <c r="BI1" s="2"/>
      <c r="BJ1" s="2"/>
      <c r="BK1" s="2"/>
      <c r="BL1" s="2"/>
      <c r="BM1" s="2"/>
      <c r="BN1" s="2"/>
      <c r="BO1" s="2"/>
      <c r="BP1" s="2"/>
    </row>
    <row r="2" spans="1:68" ht="51" customHeight="1" x14ac:dyDescent="0.2">
      <c r="A2" s="131" t="s">
        <v>1672</v>
      </c>
      <c r="B2" s="125" t="s">
        <v>1671</v>
      </c>
      <c r="C2" s="125" t="s">
        <v>1670</v>
      </c>
      <c r="D2" s="125" t="s">
        <v>1669</v>
      </c>
      <c r="E2" s="125" t="s">
        <v>1668</v>
      </c>
      <c r="F2" s="125" t="s">
        <v>1667</v>
      </c>
      <c r="G2" s="125" t="s">
        <v>1666</v>
      </c>
      <c r="H2" s="125" t="s">
        <v>1665</v>
      </c>
      <c r="I2" s="125" t="s">
        <v>1664</v>
      </c>
      <c r="J2" s="127" t="s">
        <v>1663</v>
      </c>
      <c r="K2" s="127" t="s">
        <v>1662</v>
      </c>
      <c r="L2" s="125" t="s">
        <v>1661</v>
      </c>
      <c r="M2" s="125" t="s">
        <v>1660</v>
      </c>
      <c r="N2" s="130" t="s">
        <v>1659</v>
      </c>
      <c r="O2" s="129" t="s">
        <v>1658</v>
      </c>
      <c r="P2" s="125" t="s">
        <v>1657</v>
      </c>
      <c r="Q2" s="125" t="s">
        <v>1656</v>
      </c>
      <c r="R2" s="125" t="s">
        <v>1655</v>
      </c>
      <c r="S2" s="125" t="s">
        <v>1654</v>
      </c>
      <c r="T2" s="125" t="s">
        <v>1653</v>
      </c>
      <c r="U2" s="125" t="s">
        <v>1652</v>
      </c>
      <c r="V2" s="125" t="s">
        <v>1651</v>
      </c>
      <c r="W2" s="125" t="s">
        <v>1650</v>
      </c>
      <c r="X2" s="125" t="s">
        <v>1649</v>
      </c>
      <c r="Y2" s="125" t="s">
        <v>1648</v>
      </c>
      <c r="Z2" s="125" t="s">
        <v>1647</v>
      </c>
      <c r="AA2" s="125" t="s">
        <v>1646</v>
      </c>
      <c r="AB2" s="125" t="s">
        <v>1645</v>
      </c>
      <c r="AC2" s="125" t="s">
        <v>1644</v>
      </c>
      <c r="AD2" s="125" t="s">
        <v>1643</v>
      </c>
      <c r="AE2" s="128" t="s">
        <v>1642</v>
      </c>
      <c r="AF2" s="125" t="s">
        <v>1641</v>
      </c>
      <c r="AG2" s="127" t="s">
        <v>1640</v>
      </c>
      <c r="AH2" s="125" t="s">
        <v>1639</v>
      </c>
      <c r="AI2" s="125" t="s">
        <v>1638</v>
      </c>
      <c r="AJ2" s="125" t="s">
        <v>1637</v>
      </c>
      <c r="AK2" s="125" t="s">
        <v>1636</v>
      </c>
      <c r="AL2" s="126" t="s">
        <v>1635</v>
      </c>
      <c r="AM2" s="125" t="s">
        <v>1634</v>
      </c>
      <c r="AN2" s="125" t="s">
        <v>1633</v>
      </c>
      <c r="AO2" s="125" t="s">
        <v>1632</v>
      </c>
      <c r="AP2" s="125" t="s">
        <v>1631</v>
      </c>
      <c r="AQ2" s="125" t="s">
        <v>1630</v>
      </c>
      <c r="AR2" s="125" t="s">
        <v>1629</v>
      </c>
      <c r="AS2" s="125" t="s">
        <v>1628</v>
      </c>
      <c r="AT2" s="125" t="s">
        <v>1627</v>
      </c>
      <c r="AU2" s="125" t="s">
        <v>1626</v>
      </c>
      <c r="AV2" s="125" t="s">
        <v>1625</v>
      </c>
      <c r="AW2" s="125" t="s">
        <v>1624</v>
      </c>
      <c r="AX2" s="125" t="s">
        <v>1623</v>
      </c>
      <c r="AY2" s="125" t="s">
        <v>1622</v>
      </c>
      <c r="AZ2" s="124" t="s">
        <v>1621</v>
      </c>
      <c r="BA2" s="123" t="s">
        <v>1620</v>
      </c>
      <c r="BB2" s="122" t="s">
        <v>1619</v>
      </c>
      <c r="BC2" s="122" t="s">
        <v>1618</v>
      </c>
      <c r="BD2" s="122" t="s">
        <v>1617</v>
      </c>
      <c r="BE2" s="122" t="s">
        <v>1616</v>
      </c>
      <c r="BF2" s="122" t="s">
        <v>1615</v>
      </c>
      <c r="BG2" s="121" t="s">
        <v>1614</v>
      </c>
      <c r="BH2" s="121" t="s">
        <v>1613</v>
      </c>
      <c r="BI2" s="121" t="s">
        <v>1612</v>
      </c>
      <c r="BJ2" s="121" t="s">
        <v>1611</v>
      </c>
      <c r="BK2" s="121" t="s">
        <v>1610</v>
      </c>
      <c r="BL2" s="120" t="s">
        <v>1609</v>
      </c>
      <c r="BM2" s="120" t="s">
        <v>1608</v>
      </c>
      <c r="BN2" s="120" t="s">
        <v>1607</v>
      </c>
      <c r="BO2" s="120" t="s">
        <v>1606</v>
      </c>
      <c r="BP2" s="42">
        <v>42825</v>
      </c>
    </row>
    <row r="3" spans="1:68" ht="12.75" customHeight="1" x14ac:dyDescent="0.25">
      <c r="A3" s="103" t="s">
        <v>1605</v>
      </c>
      <c r="B3" s="31" t="s">
        <v>23</v>
      </c>
      <c r="C3" s="11">
        <v>1</v>
      </c>
      <c r="D3" s="11" t="s">
        <v>1603</v>
      </c>
      <c r="E3" s="27">
        <v>42752</v>
      </c>
      <c r="F3" s="11" t="s">
        <v>1604</v>
      </c>
      <c r="G3" s="11" t="s">
        <v>59</v>
      </c>
      <c r="H3" s="11" t="s">
        <v>239</v>
      </c>
      <c r="I3" s="30" t="s">
        <v>15</v>
      </c>
      <c r="J3" s="15">
        <v>7217</v>
      </c>
      <c r="K3" s="15">
        <v>3617</v>
      </c>
      <c r="L3" s="11" t="s">
        <v>18</v>
      </c>
      <c r="M3" s="17">
        <v>3559800</v>
      </c>
      <c r="N3" s="17">
        <v>35598000</v>
      </c>
      <c r="O3" s="48" t="s">
        <v>17</v>
      </c>
      <c r="P3" s="11" t="s">
        <v>16</v>
      </c>
      <c r="Q3" s="11" t="s">
        <v>10</v>
      </c>
      <c r="R3" s="28">
        <v>79806408</v>
      </c>
      <c r="S3" s="16" t="s">
        <v>15</v>
      </c>
      <c r="T3" s="11" t="s">
        <v>502</v>
      </c>
      <c r="U3" s="15" t="s">
        <v>15</v>
      </c>
      <c r="V3" s="11" t="s">
        <v>1603</v>
      </c>
      <c r="W3" s="11" t="s">
        <v>13</v>
      </c>
      <c r="X3" s="11" t="s">
        <v>39</v>
      </c>
      <c r="Y3" s="11" t="s">
        <v>284</v>
      </c>
      <c r="Z3" s="27">
        <v>42752</v>
      </c>
      <c r="AA3" s="11" t="s">
        <v>1602</v>
      </c>
      <c r="AB3" s="13" t="s">
        <v>12</v>
      </c>
      <c r="AC3" s="11" t="s">
        <v>11</v>
      </c>
      <c r="AD3" s="11" t="s">
        <v>10</v>
      </c>
      <c r="AE3" s="14">
        <v>16356940</v>
      </c>
      <c r="AF3" s="13" t="s">
        <v>9</v>
      </c>
      <c r="AG3" s="11">
        <v>300</v>
      </c>
      <c r="AH3" s="11" t="s">
        <v>8</v>
      </c>
      <c r="AI3" s="11">
        <v>0</v>
      </c>
      <c r="AJ3" s="11" t="s">
        <v>7</v>
      </c>
      <c r="AK3" s="46"/>
      <c r="AL3" s="47"/>
      <c r="AM3" s="46"/>
      <c r="AN3" s="46"/>
      <c r="AO3" s="46"/>
      <c r="AP3" s="26">
        <v>42752</v>
      </c>
      <c r="AQ3" s="26">
        <v>43055</v>
      </c>
      <c r="AR3" s="46"/>
      <c r="AS3" s="11" t="s">
        <v>6</v>
      </c>
      <c r="AT3" s="46"/>
      <c r="AU3" s="46"/>
      <c r="AV3" s="11" t="s">
        <v>6</v>
      </c>
      <c r="AW3" s="46"/>
      <c r="AX3" s="46"/>
      <c r="AY3" s="46"/>
      <c r="AZ3" s="29" t="s">
        <v>1601</v>
      </c>
      <c r="BA3" s="9">
        <f>N3+AL3</f>
        <v>35598000</v>
      </c>
      <c r="BB3" s="1" t="s">
        <v>5</v>
      </c>
      <c r="BC3" s="1" t="s">
        <v>47</v>
      </c>
      <c r="BD3" s="8" t="s">
        <v>3</v>
      </c>
      <c r="BE3" s="2"/>
      <c r="BF3" s="107" t="s">
        <v>1600</v>
      </c>
      <c r="BG3" s="1" t="s">
        <v>1</v>
      </c>
      <c r="BH3" s="2"/>
      <c r="BI3" s="2"/>
      <c r="BJ3" s="1" t="s">
        <v>0</v>
      </c>
      <c r="BK3" s="90" t="s">
        <v>260</v>
      </c>
      <c r="BL3" s="45">
        <f>IF((($BP$2-E3)/AG3)&gt;1,100,($BP$2-E3)/AG3*100)</f>
        <v>24.333333333333336</v>
      </c>
      <c r="BM3" s="45">
        <f>IF((($BP$2-AP3)/AG3)&gt;1,100,($BP$2-AP3)/AG3*100)</f>
        <v>24.333333333333336</v>
      </c>
      <c r="BN3" s="2"/>
      <c r="BO3" s="45">
        <f>VLOOKUP(A3,'[1]PAGOS-NACION'!A:AK,37,0)</f>
        <v>64.666666666666671</v>
      </c>
      <c r="BP3" s="2"/>
    </row>
    <row r="4" spans="1:68" ht="12.75" customHeight="1" x14ac:dyDescent="0.25">
      <c r="A4" s="103" t="s">
        <v>1599</v>
      </c>
      <c r="B4" s="31" t="s">
        <v>23</v>
      </c>
      <c r="C4" s="11">
        <v>2</v>
      </c>
      <c r="D4" s="11" t="s">
        <v>1597</v>
      </c>
      <c r="E4" s="27">
        <v>42752</v>
      </c>
      <c r="F4" s="11" t="s">
        <v>1598</v>
      </c>
      <c r="G4" s="11" t="s">
        <v>59</v>
      </c>
      <c r="H4" s="11" t="s">
        <v>239</v>
      </c>
      <c r="I4" s="30" t="s">
        <v>15</v>
      </c>
      <c r="J4" s="15">
        <v>5017</v>
      </c>
      <c r="K4" s="15">
        <v>3717</v>
      </c>
      <c r="L4" s="11" t="s">
        <v>18</v>
      </c>
      <c r="M4" s="17">
        <v>3559800</v>
      </c>
      <c r="N4" s="17">
        <v>35598000</v>
      </c>
      <c r="O4" s="48" t="s">
        <v>17</v>
      </c>
      <c r="P4" s="11" t="s">
        <v>16</v>
      </c>
      <c r="Q4" s="11" t="s">
        <v>10</v>
      </c>
      <c r="R4" s="28">
        <v>65586489</v>
      </c>
      <c r="S4" s="16" t="s">
        <v>15</v>
      </c>
      <c r="T4" s="11" t="s">
        <v>502</v>
      </c>
      <c r="U4" s="15" t="s">
        <v>15</v>
      </c>
      <c r="V4" s="11" t="s">
        <v>1597</v>
      </c>
      <c r="W4" s="11" t="s">
        <v>13</v>
      </c>
      <c r="X4" s="11" t="s">
        <v>39</v>
      </c>
      <c r="Y4" s="11" t="s">
        <v>284</v>
      </c>
      <c r="Z4" s="27">
        <v>42752</v>
      </c>
      <c r="AA4" s="11" t="s">
        <v>1596</v>
      </c>
      <c r="AB4" s="13" t="s">
        <v>12</v>
      </c>
      <c r="AC4" s="11" t="s">
        <v>11</v>
      </c>
      <c r="AD4" s="11" t="s">
        <v>10</v>
      </c>
      <c r="AE4" s="14">
        <v>16356940</v>
      </c>
      <c r="AF4" s="13" t="s">
        <v>9</v>
      </c>
      <c r="AG4" s="11">
        <v>300</v>
      </c>
      <c r="AH4" s="11" t="s">
        <v>8</v>
      </c>
      <c r="AI4" s="11">
        <v>0</v>
      </c>
      <c r="AJ4" s="11" t="s">
        <v>7</v>
      </c>
      <c r="AK4" s="46"/>
      <c r="AL4" s="47"/>
      <c r="AM4" s="46"/>
      <c r="AN4" s="46"/>
      <c r="AO4" s="46"/>
      <c r="AP4" s="26">
        <v>42752</v>
      </c>
      <c r="AQ4" s="26">
        <v>43055</v>
      </c>
      <c r="AR4" s="46"/>
      <c r="AS4" s="11" t="s">
        <v>6</v>
      </c>
      <c r="AT4" s="46"/>
      <c r="AU4" s="46"/>
      <c r="AV4" s="11" t="s">
        <v>6</v>
      </c>
      <c r="AW4" s="46"/>
      <c r="AX4" s="46"/>
      <c r="AY4" s="46"/>
      <c r="AZ4" s="29" t="s">
        <v>1595</v>
      </c>
      <c r="BA4" s="9">
        <f>N4+AL4</f>
        <v>35598000</v>
      </c>
      <c r="BB4" s="1" t="s">
        <v>5</v>
      </c>
      <c r="BC4" s="1" t="s">
        <v>47</v>
      </c>
      <c r="BD4" s="8" t="s">
        <v>3</v>
      </c>
      <c r="BE4" s="2"/>
      <c r="BF4" s="107" t="s">
        <v>1594</v>
      </c>
      <c r="BG4" s="1" t="s">
        <v>1</v>
      </c>
      <c r="BH4" s="2"/>
      <c r="BI4" s="2"/>
      <c r="BJ4" s="1" t="s">
        <v>0</v>
      </c>
      <c r="BK4" s="90" t="s">
        <v>260</v>
      </c>
      <c r="BL4" s="45">
        <f>IF((($BP$2-E4)/AG4)&gt;1,100,($BP$2-E4)/AG4*100)</f>
        <v>24.333333333333336</v>
      </c>
      <c r="BM4" s="45">
        <f>IF((($BP$2-AP4)/AG4)&gt;1,100,($BP$2-AP4)/AG4*100)</f>
        <v>24.333333333333336</v>
      </c>
      <c r="BN4" s="2"/>
      <c r="BO4" s="45">
        <f>VLOOKUP(A4,'[1]PAGOS-NACION'!A:AK,37,0)</f>
        <v>64.665543008034149</v>
      </c>
      <c r="BP4" s="2"/>
    </row>
    <row r="5" spans="1:68" ht="12.75" customHeight="1" x14ac:dyDescent="0.25">
      <c r="A5" s="103" t="s">
        <v>1593</v>
      </c>
      <c r="B5" s="31" t="s">
        <v>23</v>
      </c>
      <c r="C5" s="11">
        <v>3</v>
      </c>
      <c r="D5" s="11" t="s">
        <v>1592</v>
      </c>
      <c r="E5" s="27">
        <v>42752</v>
      </c>
      <c r="F5" s="11" t="s">
        <v>1591</v>
      </c>
      <c r="G5" s="11" t="s">
        <v>59</v>
      </c>
      <c r="H5" s="11" t="s">
        <v>239</v>
      </c>
      <c r="I5" s="30" t="s">
        <v>15</v>
      </c>
      <c r="J5" s="15">
        <v>6617</v>
      </c>
      <c r="K5" s="15">
        <v>3817</v>
      </c>
      <c r="L5" s="11" t="s">
        <v>18</v>
      </c>
      <c r="M5" s="17">
        <v>3559800</v>
      </c>
      <c r="N5" s="17">
        <v>35598000</v>
      </c>
      <c r="O5" s="48" t="s">
        <v>17</v>
      </c>
      <c r="P5" s="11" t="s">
        <v>16</v>
      </c>
      <c r="Q5" s="11" t="s">
        <v>10</v>
      </c>
      <c r="R5" s="28">
        <v>1015395145</v>
      </c>
      <c r="S5" s="16" t="s">
        <v>15</v>
      </c>
      <c r="T5" s="11" t="s">
        <v>502</v>
      </c>
      <c r="U5" s="15" t="s">
        <v>15</v>
      </c>
      <c r="V5" s="11" t="s">
        <v>1590</v>
      </c>
      <c r="W5" s="11" t="s">
        <v>13</v>
      </c>
      <c r="X5" s="11" t="s">
        <v>39</v>
      </c>
      <c r="Y5" s="11" t="s">
        <v>284</v>
      </c>
      <c r="Z5" s="27">
        <v>42752</v>
      </c>
      <c r="AA5" s="11" t="s">
        <v>1589</v>
      </c>
      <c r="AB5" s="13" t="s">
        <v>100</v>
      </c>
      <c r="AC5" s="11" t="s">
        <v>11</v>
      </c>
      <c r="AD5" s="11" t="s">
        <v>10</v>
      </c>
      <c r="AE5" s="33">
        <v>52260278</v>
      </c>
      <c r="AF5" s="13" t="s">
        <v>99</v>
      </c>
      <c r="AG5" s="11">
        <v>300</v>
      </c>
      <c r="AH5" s="11" t="s">
        <v>8</v>
      </c>
      <c r="AI5" s="11">
        <v>0</v>
      </c>
      <c r="AJ5" s="11" t="s">
        <v>7</v>
      </c>
      <c r="AK5" s="46"/>
      <c r="AL5" s="47"/>
      <c r="AM5" s="46"/>
      <c r="AN5" s="46"/>
      <c r="AO5" s="46"/>
      <c r="AP5" s="26">
        <v>42752</v>
      </c>
      <c r="AQ5" s="26">
        <v>43055</v>
      </c>
      <c r="AR5" s="46"/>
      <c r="AS5" s="11" t="s">
        <v>6</v>
      </c>
      <c r="AT5" s="46"/>
      <c r="AU5" s="46"/>
      <c r="AV5" s="11" t="s">
        <v>6</v>
      </c>
      <c r="AW5" s="46"/>
      <c r="AX5" s="46"/>
      <c r="AY5" s="46"/>
      <c r="AZ5" s="29" t="s">
        <v>1588</v>
      </c>
      <c r="BA5" s="9">
        <f>N5+AL5</f>
        <v>35598000</v>
      </c>
      <c r="BB5" s="1" t="s">
        <v>270</v>
      </c>
      <c r="BC5" s="1" t="s">
        <v>47</v>
      </c>
      <c r="BD5" s="8" t="s">
        <v>3</v>
      </c>
      <c r="BE5" s="2"/>
      <c r="BF5" s="107" t="s">
        <v>1587</v>
      </c>
      <c r="BG5" s="1" t="s">
        <v>1</v>
      </c>
      <c r="BH5" s="2"/>
      <c r="BI5" s="2"/>
      <c r="BJ5" s="1" t="s">
        <v>0</v>
      </c>
      <c r="BK5" s="90" t="s">
        <v>260</v>
      </c>
      <c r="BL5" s="45">
        <f>IF((($BP$2-E5)/AG5)&gt;1,100,($BP$2-E5)/AG5*100)</f>
        <v>24.333333333333336</v>
      </c>
      <c r="BM5" s="45">
        <f>IF((($BP$2-AP5)/AG5)&gt;1,100,($BP$2-AP5)/AG5*100)</f>
        <v>24.333333333333336</v>
      </c>
      <c r="BN5" s="2"/>
      <c r="BO5" s="45">
        <f>VLOOKUP(A5,'[1]PAGOS-NACION'!A:AK,37,0)</f>
        <v>54.665543008034156</v>
      </c>
      <c r="BP5" s="2"/>
    </row>
    <row r="6" spans="1:68" ht="12.75" customHeight="1" x14ac:dyDescent="0.25">
      <c r="A6" s="103" t="s">
        <v>1586</v>
      </c>
      <c r="B6" s="31" t="s">
        <v>23</v>
      </c>
      <c r="C6" s="11">
        <v>4</v>
      </c>
      <c r="D6" s="11" t="s">
        <v>1584</v>
      </c>
      <c r="E6" s="27">
        <v>42752</v>
      </c>
      <c r="F6" s="11" t="s">
        <v>1585</v>
      </c>
      <c r="G6" s="11" t="s">
        <v>59</v>
      </c>
      <c r="H6" s="11" t="s">
        <v>239</v>
      </c>
      <c r="I6" s="30" t="s">
        <v>15</v>
      </c>
      <c r="J6" s="15">
        <v>4617</v>
      </c>
      <c r="K6" s="15">
        <v>3917</v>
      </c>
      <c r="L6" s="11" t="s">
        <v>18</v>
      </c>
      <c r="M6" s="17">
        <v>4090200</v>
      </c>
      <c r="N6" s="17">
        <v>40902000</v>
      </c>
      <c r="O6" s="48" t="s">
        <v>17</v>
      </c>
      <c r="P6" s="11" t="s">
        <v>16</v>
      </c>
      <c r="Q6" s="11" t="s">
        <v>10</v>
      </c>
      <c r="R6" s="28">
        <v>65716803</v>
      </c>
      <c r="S6" s="16" t="s">
        <v>15</v>
      </c>
      <c r="T6" s="11" t="s">
        <v>502</v>
      </c>
      <c r="U6" s="15" t="s">
        <v>15</v>
      </c>
      <c r="V6" s="11" t="s">
        <v>1584</v>
      </c>
      <c r="W6" s="11" t="s">
        <v>13</v>
      </c>
      <c r="X6" s="11" t="s">
        <v>39</v>
      </c>
      <c r="Y6" s="11" t="s">
        <v>284</v>
      </c>
      <c r="Z6" s="27">
        <v>42752</v>
      </c>
      <c r="AA6" s="11" t="s">
        <v>1556</v>
      </c>
      <c r="AB6" s="13" t="s">
        <v>1396</v>
      </c>
      <c r="AC6" s="11" t="s">
        <v>11</v>
      </c>
      <c r="AD6" s="11" t="s">
        <v>10</v>
      </c>
      <c r="AE6" s="100">
        <v>79480815</v>
      </c>
      <c r="AF6" s="13" t="s">
        <v>1395</v>
      </c>
      <c r="AG6" s="11">
        <v>300</v>
      </c>
      <c r="AH6" s="11" t="s">
        <v>8</v>
      </c>
      <c r="AI6" s="11">
        <v>0</v>
      </c>
      <c r="AJ6" s="11" t="s">
        <v>7</v>
      </c>
      <c r="AK6" s="46"/>
      <c r="AL6" s="47"/>
      <c r="AM6" s="46"/>
      <c r="AN6" s="46"/>
      <c r="AO6" s="46"/>
      <c r="AP6" s="26">
        <v>42752</v>
      </c>
      <c r="AQ6" s="26">
        <v>43055</v>
      </c>
      <c r="AR6" s="46"/>
      <c r="AS6" s="11" t="s">
        <v>6</v>
      </c>
      <c r="AT6" s="46"/>
      <c r="AU6" s="46"/>
      <c r="AV6" s="11" t="s">
        <v>6</v>
      </c>
      <c r="AW6" s="46"/>
      <c r="AX6" s="46"/>
      <c r="AY6" s="46"/>
      <c r="AZ6" s="29" t="s">
        <v>1583</v>
      </c>
      <c r="BA6" s="9">
        <f>N6+AL6</f>
        <v>40902000</v>
      </c>
      <c r="BB6" s="1" t="s">
        <v>270</v>
      </c>
      <c r="BC6" s="1" t="s">
        <v>47</v>
      </c>
      <c r="BD6" s="8" t="s">
        <v>3</v>
      </c>
      <c r="BE6" s="2"/>
      <c r="BF6" s="107" t="s">
        <v>1582</v>
      </c>
      <c r="BG6" s="1" t="s">
        <v>1</v>
      </c>
      <c r="BH6" s="2"/>
      <c r="BI6" s="2"/>
      <c r="BJ6" s="1" t="s">
        <v>0</v>
      </c>
      <c r="BK6" s="90" t="s">
        <v>260</v>
      </c>
      <c r="BL6" s="45">
        <f>IF((($BP$2-E6)/AG6)&gt;1,100,($BP$2-E6)/AG6*100)</f>
        <v>24.333333333333336</v>
      </c>
      <c r="BM6" s="45">
        <f>IF((($BP$2-AP6)/AG6)&gt;1,100,($BP$2-AP6)/AG6*100)</f>
        <v>24.333333333333336</v>
      </c>
      <c r="BN6" s="2"/>
      <c r="BO6" s="45">
        <f>VLOOKUP(A6,'[1]PAGOS-NACION'!A:AK,37,0)</f>
        <v>64.666666666666671</v>
      </c>
      <c r="BP6" s="2"/>
    </row>
    <row r="7" spans="1:68" ht="12.75" customHeight="1" x14ac:dyDescent="0.25">
      <c r="A7" s="103" t="s">
        <v>1581</v>
      </c>
      <c r="B7" s="31" t="s">
        <v>23</v>
      </c>
      <c r="C7" s="11">
        <v>5</v>
      </c>
      <c r="D7" s="11" t="s">
        <v>1579</v>
      </c>
      <c r="E7" s="27">
        <v>42752</v>
      </c>
      <c r="F7" s="11" t="s">
        <v>1580</v>
      </c>
      <c r="G7" s="11" t="s">
        <v>59</v>
      </c>
      <c r="H7" s="11" t="s">
        <v>239</v>
      </c>
      <c r="I7" s="30" t="s">
        <v>15</v>
      </c>
      <c r="J7" s="15">
        <v>3117</v>
      </c>
      <c r="K7" s="15">
        <v>4017</v>
      </c>
      <c r="L7" s="11" t="s">
        <v>193</v>
      </c>
      <c r="M7" s="17">
        <v>7854000</v>
      </c>
      <c r="N7" s="17">
        <v>78540000</v>
      </c>
      <c r="O7" s="48" t="s">
        <v>17</v>
      </c>
      <c r="P7" s="11" t="s">
        <v>16</v>
      </c>
      <c r="Q7" s="11" t="s">
        <v>10</v>
      </c>
      <c r="R7" s="28">
        <v>79600811</v>
      </c>
      <c r="S7" s="16" t="s">
        <v>15</v>
      </c>
      <c r="T7" s="11" t="s">
        <v>502</v>
      </c>
      <c r="U7" s="15" t="s">
        <v>15</v>
      </c>
      <c r="V7" s="11" t="s">
        <v>1579</v>
      </c>
      <c r="W7" s="11" t="s">
        <v>13</v>
      </c>
      <c r="X7" s="11" t="s">
        <v>39</v>
      </c>
      <c r="Y7" s="11" t="s">
        <v>284</v>
      </c>
      <c r="Z7" s="27">
        <v>42754</v>
      </c>
      <c r="AA7" s="11" t="s">
        <v>1578</v>
      </c>
      <c r="AB7" s="13" t="s">
        <v>297</v>
      </c>
      <c r="AC7" s="11" t="s">
        <v>11</v>
      </c>
      <c r="AD7" s="11" t="s">
        <v>10</v>
      </c>
      <c r="AE7" s="33">
        <v>70547559</v>
      </c>
      <c r="AF7" s="13" t="s">
        <v>296</v>
      </c>
      <c r="AG7" s="11">
        <v>300</v>
      </c>
      <c r="AH7" s="11" t="s">
        <v>8</v>
      </c>
      <c r="AI7" s="11">
        <v>0</v>
      </c>
      <c r="AJ7" s="11" t="s">
        <v>7</v>
      </c>
      <c r="AK7" s="46"/>
      <c r="AL7" s="47"/>
      <c r="AM7" s="46"/>
      <c r="AN7" s="46"/>
      <c r="AO7" s="46"/>
      <c r="AP7" s="26">
        <v>42754</v>
      </c>
      <c r="AQ7" s="115">
        <v>42867</v>
      </c>
      <c r="AR7" s="27">
        <v>42895</v>
      </c>
      <c r="AS7" s="11" t="s">
        <v>6</v>
      </c>
      <c r="AT7" s="46"/>
      <c r="AU7" s="46"/>
      <c r="AV7" s="11" t="s">
        <v>6</v>
      </c>
      <c r="AW7" s="46"/>
      <c r="AX7" s="46"/>
      <c r="AY7" s="11" t="s">
        <v>1577</v>
      </c>
      <c r="AZ7" s="29" t="s">
        <v>1576</v>
      </c>
      <c r="BA7" s="9">
        <f>N7+AL7</f>
        <v>78540000</v>
      </c>
      <c r="BB7" s="1" t="s">
        <v>5</v>
      </c>
      <c r="BC7" s="1" t="s">
        <v>47</v>
      </c>
      <c r="BD7" s="8" t="s">
        <v>3</v>
      </c>
      <c r="BE7" s="2"/>
      <c r="BF7" s="107" t="s">
        <v>1575</v>
      </c>
      <c r="BG7" s="6" t="s">
        <v>1</v>
      </c>
      <c r="BH7" s="1" t="s">
        <v>783</v>
      </c>
      <c r="BI7" s="2"/>
      <c r="BK7" s="90" t="s">
        <v>260</v>
      </c>
      <c r="BL7" s="45">
        <f>IF((($BP$2-E7)/AG7)&gt;1,100,($BP$2-E7)/AG7*100)</f>
        <v>24.333333333333336</v>
      </c>
      <c r="BM7" s="45">
        <f>IF((($BP$2-AP7)/AG7)&gt;1,100,($BP$2-AP7)/AG7*100)</f>
        <v>23.666666666666668</v>
      </c>
      <c r="BN7" s="2"/>
      <c r="BO7" s="45">
        <f>VLOOKUP(A7,'[1]PAGOS-NACION'!A:AK,37,0)</f>
        <v>100</v>
      </c>
      <c r="BP7" s="1" t="s">
        <v>499</v>
      </c>
    </row>
    <row r="8" spans="1:68" ht="12.75" customHeight="1" x14ac:dyDescent="0.25">
      <c r="A8" s="103" t="s">
        <v>1574</v>
      </c>
      <c r="B8" s="31" t="s">
        <v>23</v>
      </c>
      <c r="C8" s="11">
        <v>6</v>
      </c>
      <c r="D8" s="11" t="s">
        <v>1573</v>
      </c>
      <c r="E8" s="27">
        <v>42752</v>
      </c>
      <c r="F8" s="11" t="s">
        <v>1572</v>
      </c>
      <c r="G8" s="11" t="s">
        <v>59</v>
      </c>
      <c r="H8" s="11" t="s">
        <v>239</v>
      </c>
      <c r="I8" s="30" t="s">
        <v>15</v>
      </c>
      <c r="J8" s="15">
        <v>3317</v>
      </c>
      <c r="K8" s="15">
        <v>4117</v>
      </c>
      <c r="L8" s="11" t="s">
        <v>193</v>
      </c>
      <c r="M8" s="17">
        <v>7854000</v>
      </c>
      <c r="N8" s="17">
        <v>78540000</v>
      </c>
      <c r="O8" s="48" t="s">
        <v>17</v>
      </c>
      <c r="P8" s="11" t="s">
        <v>16</v>
      </c>
      <c r="Q8" s="11" t="s">
        <v>10</v>
      </c>
      <c r="R8" s="28">
        <v>51583726</v>
      </c>
      <c r="S8" s="16" t="s">
        <v>15</v>
      </c>
      <c r="T8" s="11" t="s">
        <v>502</v>
      </c>
      <c r="U8" s="15" t="s">
        <v>15</v>
      </c>
      <c r="V8" s="11" t="s">
        <v>1571</v>
      </c>
      <c r="W8" s="11" t="s">
        <v>13</v>
      </c>
      <c r="X8" s="11" t="s">
        <v>1570</v>
      </c>
      <c r="Y8" s="11" t="s">
        <v>284</v>
      </c>
      <c r="Z8" s="27">
        <v>42752</v>
      </c>
      <c r="AA8" s="11" t="s">
        <v>1569</v>
      </c>
      <c r="AB8" s="13" t="s">
        <v>297</v>
      </c>
      <c r="AC8" s="11" t="s">
        <v>11</v>
      </c>
      <c r="AD8" s="11" t="s">
        <v>10</v>
      </c>
      <c r="AE8" s="33">
        <v>70547559</v>
      </c>
      <c r="AF8" s="13" t="s">
        <v>296</v>
      </c>
      <c r="AG8" s="11">
        <v>300</v>
      </c>
      <c r="AH8" s="11" t="s">
        <v>8</v>
      </c>
      <c r="AI8" s="11">
        <v>0</v>
      </c>
      <c r="AJ8" s="11" t="s">
        <v>7</v>
      </c>
      <c r="AK8" s="46"/>
      <c r="AL8" s="47"/>
      <c r="AM8" s="46"/>
      <c r="AN8" s="46"/>
      <c r="AO8" s="46"/>
      <c r="AP8" s="26">
        <v>42752</v>
      </c>
      <c r="AQ8" s="26">
        <v>43057</v>
      </c>
      <c r="AR8" s="46"/>
      <c r="AS8" s="11" t="s">
        <v>6</v>
      </c>
      <c r="AT8" s="46"/>
      <c r="AU8" s="46"/>
      <c r="AV8" s="11" t="s">
        <v>6</v>
      </c>
      <c r="AW8" s="46"/>
      <c r="AX8" s="46"/>
      <c r="AY8" s="46"/>
      <c r="AZ8" s="29" t="s">
        <v>1568</v>
      </c>
      <c r="BA8" s="9">
        <f>N8+AL8</f>
        <v>78540000</v>
      </c>
      <c r="BB8" s="1" t="s">
        <v>5</v>
      </c>
      <c r="BC8" s="1" t="s">
        <v>47</v>
      </c>
      <c r="BD8" s="8" t="s">
        <v>3</v>
      </c>
      <c r="BE8" s="2"/>
      <c r="BF8" s="107" t="s">
        <v>1567</v>
      </c>
      <c r="BG8" s="1" t="s">
        <v>1</v>
      </c>
      <c r="BH8" s="2"/>
      <c r="BI8" s="2"/>
      <c r="BJ8" s="1" t="s">
        <v>0</v>
      </c>
      <c r="BK8" s="90" t="s">
        <v>260</v>
      </c>
      <c r="BL8" s="45">
        <f>IF((($BP$2-E8)/AG8)&gt;1,100,($BP$2-E8)/AG8*100)</f>
        <v>24.333333333333336</v>
      </c>
      <c r="BM8" s="45">
        <f>IF((($BP$2-AP8)/AG8)&gt;1,100,($BP$2-AP8)/AG8*100)</f>
        <v>24.333333333333336</v>
      </c>
      <c r="BN8" s="2"/>
      <c r="BO8" s="45">
        <f>VLOOKUP(A8,'[1]PAGOS-NACION'!A:AK,37,0)</f>
        <v>64.666666666666671</v>
      </c>
      <c r="BP8" s="2"/>
    </row>
    <row r="9" spans="1:68" ht="12.75" customHeight="1" x14ac:dyDescent="0.25">
      <c r="A9" s="103" t="s">
        <v>1566</v>
      </c>
      <c r="B9" s="31" t="s">
        <v>23</v>
      </c>
      <c r="C9" s="11">
        <v>7</v>
      </c>
      <c r="D9" s="11" t="s">
        <v>1565</v>
      </c>
      <c r="E9" s="27">
        <v>42753</v>
      </c>
      <c r="F9" s="11" t="s">
        <v>1564</v>
      </c>
      <c r="G9" s="11" t="s">
        <v>59</v>
      </c>
      <c r="H9" s="11" t="s">
        <v>239</v>
      </c>
      <c r="I9" s="30" t="s">
        <v>15</v>
      </c>
      <c r="J9" s="15">
        <v>6817</v>
      </c>
      <c r="K9" s="15">
        <v>4217</v>
      </c>
      <c r="L9" s="11" t="s">
        <v>18</v>
      </c>
      <c r="M9" s="17">
        <v>2437800</v>
      </c>
      <c r="N9" s="17">
        <v>24378000</v>
      </c>
      <c r="O9" s="48" t="s">
        <v>17</v>
      </c>
      <c r="P9" s="11" t="s">
        <v>16</v>
      </c>
      <c r="Q9" s="11" t="s">
        <v>10</v>
      </c>
      <c r="R9" s="28">
        <v>52018404</v>
      </c>
      <c r="S9" s="16" t="s">
        <v>15</v>
      </c>
      <c r="T9" s="11" t="s">
        <v>502</v>
      </c>
      <c r="U9" s="15" t="s">
        <v>15</v>
      </c>
      <c r="V9" s="11" t="s">
        <v>1563</v>
      </c>
      <c r="W9" s="11" t="s">
        <v>13</v>
      </c>
      <c r="X9" s="11" t="s">
        <v>39</v>
      </c>
      <c r="Y9" s="11" t="s">
        <v>284</v>
      </c>
      <c r="Z9" s="27">
        <v>42753</v>
      </c>
      <c r="AA9" s="11" t="s">
        <v>1562</v>
      </c>
      <c r="AB9" s="13" t="s">
        <v>51</v>
      </c>
      <c r="AC9" s="11" t="s">
        <v>11</v>
      </c>
      <c r="AD9" s="11" t="s">
        <v>10</v>
      </c>
      <c r="AE9" s="33">
        <v>52767503</v>
      </c>
      <c r="AF9" s="13" t="s">
        <v>50</v>
      </c>
      <c r="AG9" s="11">
        <v>300</v>
      </c>
      <c r="AH9" s="11" t="s">
        <v>8</v>
      </c>
      <c r="AI9" s="11">
        <v>0</v>
      </c>
      <c r="AJ9" s="11" t="s">
        <v>7</v>
      </c>
      <c r="AK9" s="46"/>
      <c r="AL9" s="47"/>
      <c r="AM9" s="46"/>
      <c r="AN9" s="46"/>
      <c r="AO9" s="46"/>
      <c r="AP9" s="26">
        <v>42753</v>
      </c>
      <c r="AQ9" s="26">
        <v>43056</v>
      </c>
      <c r="AR9" s="46"/>
      <c r="AS9" s="11" t="s">
        <v>6</v>
      </c>
      <c r="AT9" s="46"/>
      <c r="AU9" s="46"/>
      <c r="AV9" s="11" t="s">
        <v>6</v>
      </c>
      <c r="AW9" s="46"/>
      <c r="AX9" s="46"/>
      <c r="AY9" s="46"/>
      <c r="AZ9" s="29" t="s">
        <v>1561</v>
      </c>
      <c r="BA9" s="9">
        <f>N9+AL9</f>
        <v>24378000</v>
      </c>
      <c r="BB9" s="1" t="s">
        <v>270</v>
      </c>
      <c r="BC9" s="1" t="s">
        <v>47</v>
      </c>
      <c r="BD9" s="8" t="s">
        <v>3</v>
      </c>
      <c r="BE9" s="2"/>
      <c r="BF9" s="107" t="s">
        <v>1560</v>
      </c>
      <c r="BG9" s="1" t="s">
        <v>1</v>
      </c>
      <c r="BH9" s="2"/>
      <c r="BI9" s="2"/>
      <c r="BJ9" s="1" t="s">
        <v>0</v>
      </c>
      <c r="BK9" s="90" t="s">
        <v>260</v>
      </c>
      <c r="BL9" s="45">
        <f>IF((($BP$2-E9)/AG9)&gt;1,100,($BP$2-E9)/AG9*100)</f>
        <v>24</v>
      </c>
      <c r="BM9" s="45">
        <f>IF((($BP$2-AP9)/AG9)&gt;1,100,($BP$2-AP9)/AG9*100)</f>
        <v>24</v>
      </c>
      <c r="BN9" s="2"/>
      <c r="BO9" s="45">
        <f>VLOOKUP(A9,'[1]PAGOS-NACION'!A:AK,37,0)</f>
        <v>54.333333333333336</v>
      </c>
      <c r="BP9" s="2"/>
    </row>
    <row r="10" spans="1:68" ht="12.75" customHeight="1" x14ac:dyDescent="0.25">
      <c r="A10" s="103" t="s">
        <v>1559</v>
      </c>
      <c r="B10" s="31" t="s">
        <v>23</v>
      </c>
      <c r="C10" s="11">
        <v>8</v>
      </c>
      <c r="D10" s="11" t="s">
        <v>1557</v>
      </c>
      <c r="E10" s="27">
        <v>42753</v>
      </c>
      <c r="F10" s="11" t="s">
        <v>1558</v>
      </c>
      <c r="G10" s="11" t="s">
        <v>59</v>
      </c>
      <c r="H10" s="11" t="s">
        <v>239</v>
      </c>
      <c r="I10" s="30" t="s">
        <v>15</v>
      </c>
      <c r="J10" s="15">
        <v>10817</v>
      </c>
      <c r="K10" s="15">
        <v>4317</v>
      </c>
      <c r="L10" s="11" t="s">
        <v>18</v>
      </c>
      <c r="M10" s="17">
        <v>4090200</v>
      </c>
      <c r="N10" s="17">
        <v>40902000</v>
      </c>
      <c r="O10" s="48" t="s">
        <v>17</v>
      </c>
      <c r="P10" s="11" t="s">
        <v>16</v>
      </c>
      <c r="Q10" s="11" t="s">
        <v>10</v>
      </c>
      <c r="R10" s="28">
        <v>14010099</v>
      </c>
      <c r="S10" s="16" t="s">
        <v>15</v>
      </c>
      <c r="T10" s="11" t="s">
        <v>502</v>
      </c>
      <c r="U10" s="15" t="s">
        <v>15</v>
      </c>
      <c r="V10" s="11" t="s">
        <v>1557</v>
      </c>
      <c r="W10" s="11" t="s">
        <v>13</v>
      </c>
      <c r="X10" s="11" t="s">
        <v>39</v>
      </c>
      <c r="Y10" s="11" t="s">
        <v>284</v>
      </c>
      <c r="Z10" s="27">
        <v>42753</v>
      </c>
      <c r="AA10" s="11" t="s">
        <v>1556</v>
      </c>
      <c r="AB10" s="13" t="s">
        <v>100</v>
      </c>
      <c r="AC10" s="11" t="s">
        <v>11</v>
      </c>
      <c r="AD10" s="11" t="s">
        <v>10</v>
      </c>
      <c r="AE10" s="33">
        <v>52260278</v>
      </c>
      <c r="AF10" s="13" t="s">
        <v>99</v>
      </c>
      <c r="AG10" s="11">
        <v>300</v>
      </c>
      <c r="AH10" s="11" t="s">
        <v>8</v>
      </c>
      <c r="AI10" s="11">
        <v>0</v>
      </c>
      <c r="AJ10" s="11" t="s">
        <v>7</v>
      </c>
      <c r="AK10" s="46"/>
      <c r="AL10" s="47"/>
      <c r="AM10" s="46"/>
      <c r="AN10" s="46"/>
      <c r="AO10" s="46"/>
      <c r="AP10" s="26">
        <v>42753</v>
      </c>
      <c r="AQ10" s="26">
        <v>43056</v>
      </c>
      <c r="AR10" s="46"/>
      <c r="AS10" s="11" t="s">
        <v>6</v>
      </c>
      <c r="AT10" s="46"/>
      <c r="AU10" s="46"/>
      <c r="AV10" s="11" t="s">
        <v>6</v>
      </c>
      <c r="AW10" s="46"/>
      <c r="AX10" s="46"/>
      <c r="AY10" s="46"/>
      <c r="AZ10" s="29" t="s">
        <v>1555</v>
      </c>
      <c r="BA10" s="9">
        <f>N10+AL10</f>
        <v>40902000</v>
      </c>
      <c r="BB10" s="1" t="s">
        <v>5</v>
      </c>
      <c r="BC10" s="1" t="s">
        <v>47</v>
      </c>
      <c r="BD10" s="8" t="s">
        <v>3</v>
      </c>
      <c r="BE10" s="2"/>
      <c r="BF10" s="107" t="s">
        <v>1554</v>
      </c>
      <c r="BG10" s="1" t="s">
        <v>1</v>
      </c>
      <c r="BH10" s="2"/>
      <c r="BI10" s="2"/>
      <c r="BJ10" s="1" t="s">
        <v>0</v>
      </c>
      <c r="BK10" s="90" t="s">
        <v>260</v>
      </c>
      <c r="BL10" s="45">
        <f>IF((($BP$2-E10)/AG10)&gt;1,100,($BP$2-E10)/AG10*100)</f>
        <v>24</v>
      </c>
      <c r="BM10" s="45">
        <f>IF((($BP$2-AP10)/AG10)&gt;1,100,($BP$2-AP10)/AG10*100)</f>
        <v>24</v>
      </c>
      <c r="BN10" s="2"/>
      <c r="BO10" s="45">
        <f>VLOOKUP(A10,'[1]PAGOS-NACION'!A:AK,37,0)</f>
        <v>54.333333333333336</v>
      </c>
      <c r="BP10" s="2"/>
    </row>
    <row r="11" spans="1:68" ht="12.75" customHeight="1" x14ac:dyDescent="0.25">
      <c r="A11" s="103" t="s">
        <v>1553</v>
      </c>
      <c r="B11" s="31" t="s">
        <v>23</v>
      </c>
      <c r="C11" s="11">
        <v>9</v>
      </c>
      <c r="D11" s="11" t="s">
        <v>1551</v>
      </c>
      <c r="E11" s="27">
        <v>42753</v>
      </c>
      <c r="F11" s="11" t="s">
        <v>1552</v>
      </c>
      <c r="G11" s="11" t="s">
        <v>59</v>
      </c>
      <c r="H11" s="11" t="s">
        <v>239</v>
      </c>
      <c r="I11" s="30" t="s">
        <v>15</v>
      </c>
      <c r="J11" s="15">
        <v>7617</v>
      </c>
      <c r="K11" s="15">
        <v>4417</v>
      </c>
      <c r="L11" s="11" t="s">
        <v>18</v>
      </c>
      <c r="M11" s="17">
        <v>4457400</v>
      </c>
      <c r="N11" s="17">
        <v>44574000</v>
      </c>
      <c r="O11" s="48" t="s">
        <v>17</v>
      </c>
      <c r="P11" s="11" t="s">
        <v>16</v>
      </c>
      <c r="Q11" s="11" t="s">
        <v>10</v>
      </c>
      <c r="R11" s="28">
        <v>53154411</v>
      </c>
      <c r="S11" s="16" t="s">
        <v>15</v>
      </c>
      <c r="T11" s="11" t="s">
        <v>502</v>
      </c>
      <c r="U11" s="15" t="s">
        <v>15</v>
      </c>
      <c r="V11" s="11" t="s">
        <v>1551</v>
      </c>
      <c r="W11" s="11" t="s">
        <v>13</v>
      </c>
      <c r="X11" s="11" t="s">
        <v>39</v>
      </c>
      <c r="Y11" s="11" t="s">
        <v>284</v>
      </c>
      <c r="Z11" s="27">
        <v>42753</v>
      </c>
      <c r="AA11" s="11" t="s">
        <v>1550</v>
      </c>
      <c r="AB11" s="13" t="s">
        <v>1431</v>
      </c>
      <c r="AC11" s="11" t="s">
        <v>11</v>
      </c>
      <c r="AD11" s="11" t="s">
        <v>10</v>
      </c>
      <c r="AE11" s="55">
        <v>51699583</v>
      </c>
      <c r="AF11" s="13" t="s">
        <v>1430</v>
      </c>
      <c r="AG11" s="11">
        <v>300</v>
      </c>
      <c r="AH11" s="11" t="s">
        <v>8</v>
      </c>
      <c r="AI11" s="11">
        <v>0</v>
      </c>
      <c r="AJ11" s="11" t="s">
        <v>7</v>
      </c>
      <c r="AK11" s="46"/>
      <c r="AL11" s="47"/>
      <c r="AM11" s="46"/>
      <c r="AN11" s="46"/>
      <c r="AO11" s="46"/>
      <c r="AP11" s="26">
        <v>42753</v>
      </c>
      <c r="AQ11" s="26">
        <v>43056</v>
      </c>
      <c r="AR11" s="46"/>
      <c r="AS11" s="11" t="s">
        <v>6</v>
      </c>
      <c r="AT11" s="46"/>
      <c r="AU11" s="46"/>
      <c r="AV11" s="11" t="s">
        <v>6</v>
      </c>
      <c r="AW11" s="46"/>
      <c r="AX11" s="46"/>
      <c r="AY11" s="46"/>
      <c r="AZ11" s="29" t="s">
        <v>1549</v>
      </c>
      <c r="BA11" s="9">
        <f>N11+AL11</f>
        <v>44574000</v>
      </c>
      <c r="BB11" s="1" t="s">
        <v>33</v>
      </c>
      <c r="BC11" s="1" t="s">
        <v>47</v>
      </c>
      <c r="BD11" s="8" t="s">
        <v>3</v>
      </c>
      <c r="BE11" s="2"/>
      <c r="BF11" s="107" t="s">
        <v>1548</v>
      </c>
      <c r="BG11" s="1" t="s">
        <v>1</v>
      </c>
      <c r="BH11" s="2"/>
      <c r="BI11" s="2"/>
      <c r="BJ11" s="1" t="s">
        <v>0</v>
      </c>
      <c r="BK11" s="90" t="s">
        <v>260</v>
      </c>
      <c r="BL11" s="45">
        <f>IF((($BP$2-E11)/AG11)&gt;1,100,($BP$2-E11)/AG11*100)</f>
        <v>24</v>
      </c>
      <c r="BM11" s="45">
        <f>IF((($BP$2-AP11)/AG11)&gt;1,100,($BP$2-AP11)/AG11*100)</f>
        <v>24</v>
      </c>
      <c r="BN11" s="2"/>
      <c r="BO11" s="45">
        <f>VLOOKUP(A11,'[1]PAGOS-NACION'!A:AK,37,0)</f>
        <v>64.335576793646524</v>
      </c>
      <c r="BP11" s="2"/>
    </row>
    <row r="12" spans="1:68" ht="12.75" customHeight="1" x14ac:dyDescent="0.25">
      <c r="A12" s="103" t="s">
        <v>1547</v>
      </c>
      <c r="B12" s="31" t="s">
        <v>23</v>
      </c>
      <c r="C12" s="11">
        <v>10</v>
      </c>
      <c r="D12" s="11" t="s">
        <v>1545</v>
      </c>
      <c r="E12" s="27">
        <v>42753</v>
      </c>
      <c r="F12" s="11" t="s">
        <v>1546</v>
      </c>
      <c r="G12" s="11" t="s">
        <v>59</v>
      </c>
      <c r="H12" s="11" t="s">
        <v>239</v>
      </c>
      <c r="I12" s="30" t="s">
        <v>15</v>
      </c>
      <c r="J12" s="15">
        <v>4517</v>
      </c>
      <c r="K12" s="15">
        <v>4517</v>
      </c>
      <c r="L12" s="11" t="s">
        <v>18</v>
      </c>
      <c r="M12" s="17">
        <v>6630000</v>
      </c>
      <c r="N12" s="17">
        <v>66300000</v>
      </c>
      <c r="O12" s="48" t="s">
        <v>17</v>
      </c>
      <c r="P12" s="11" t="s">
        <v>16</v>
      </c>
      <c r="Q12" s="11" t="s">
        <v>10</v>
      </c>
      <c r="R12" s="28">
        <v>17627578</v>
      </c>
      <c r="S12" s="16" t="s">
        <v>15</v>
      </c>
      <c r="T12" s="11" t="s">
        <v>502</v>
      </c>
      <c r="U12" s="15" t="s">
        <v>15</v>
      </c>
      <c r="V12" s="11" t="s">
        <v>1545</v>
      </c>
      <c r="W12" s="11" t="s">
        <v>13</v>
      </c>
      <c r="X12" s="11" t="s">
        <v>39</v>
      </c>
      <c r="Y12" s="11" t="s">
        <v>284</v>
      </c>
      <c r="Z12" s="27">
        <v>42754</v>
      </c>
      <c r="AA12" s="11" t="s">
        <v>1544</v>
      </c>
      <c r="AB12" s="13" t="s">
        <v>1396</v>
      </c>
      <c r="AC12" s="11" t="s">
        <v>11</v>
      </c>
      <c r="AD12" s="11" t="s">
        <v>10</v>
      </c>
      <c r="AE12" s="100">
        <v>79480815</v>
      </c>
      <c r="AF12" s="13" t="s">
        <v>1395</v>
      </c>
      <c r="AG12" s="11">
        <v>300</v>
      </c>
      <c r="AH12" s="11" t="s">
        <v>8</v>
      </c>
      <c r="AI12" s="11">
        <v>0</v>
      </c>
      <c r="AJ12" s="11" t="s">
        <v>7</v>
      </c>
      <c r="AK12" s="46"/>
      <c r="AL12" s="47"/>
      <c r="AM12" s="46"/>
      <c r="AN12" s="46"/>
      <c r="AO12" s="46"/>
      <c r="AP12" s="26">
        <v>42754</v>
      </c>
      <c r="AQ12" s="26">
        <v>43057</v>
      </c>
      <c r="AR12" s="46"/>
      <c r="AS12" s="11" t="s">
        <v>6</v>
      </c>
      <c r="AT12" s="46"/>
      <c r="AU12" s="46"/>
      <c r="AV12" s="11" t="s">
        <v>6</v>
      </c>
      <c r="AW12" s="46"/>
      <c r="AX12" s="46"/>
      <c r="AY12" s="46"/>
      <c r="AZ12" s="29" t="s">
        <v>1543</v>
      </c>
      <c r="BA12" s="9">
        <f>N12+AL12</f>
        <v>66300000</v>
      </c>
      <c r="BB12" s="1" t="s">
        <v>33</v>
      </c>
      <c r="BC12" s="1" t="s">
        <v>47</v>
      </c>
      <c r="BD12" s="1" t="s">
        <v>202</v>
      </c>
      <c r="BE12" s="2"/>
      <c r="BF12" s="107" t="s">
        <v>1542</v>
      </c>
      <c r="BG12" s="1" t="s">
        <v>1</v>
      </c>
      <c r="BH12" s="2"/>
      <c r="BI12" s="2"/>
      <c r="BJ12" s="1" t="s">
        <v>0</v>
      </c>
      <c r="BK12" s="111" t="s">
        <v>562</v>
      </c>
      <c r="BL12" s="45">
        <f>IF((($BP$2-E12)/AG12)&gt;1,100,($BP$2-E12)/AG12*100)</f>
        <v>24</v>
      </c>
      <c r="BM12" s="45">
        <f>IF((($BP$2-AP12)/AG12)&gt;1,100,($BP$2-AP12)/AG12*100)</f>
        <v>23.666666666666668</v>
      </c>
      <c r="BN12" s="2"/>
      <c r="BO12" s="45">
        <f>VLOOKUP(A12,'[1]PAGOS-NACION'!A:AK,37,0)</f>
        <v>64</v>
      </c>
      <c r="BP12" s="2"/>
    </row>
    <row r="13" spans="1:68" ht="12.75" customHeight="1" x14ac:dyDescent="0.25">
      <c r="A13" s="103" t="s">
        <v>1541</v>
      </c>
      <c r="B13" s="31" t="s">
        <v>23</v>
      </c>
      <c r="C13" s="11">
        <v>11</v>
      </c>
      <c r="D13" s="11" t="s">
        <v>1539</v>
      </c>
      <c r="E13" s="27">
        <v>42753</v>
      </c>
      <c r="F13" s="11" t="s">
        <v>1540</v>
      </c>
      <c r="G13" s="11" t="s">
        <v>59</v>
      </c>
      <c r="H13" s="11" t="s">
        <v>239</v>
      </c>
      <c r="I13" s="30" t="s">
        <v>15</v>
      </c>
      <c r="J13" s="15">
        <v>6717</v>
      </c>
      <c r="K13" s="15">
        <v>4617</v>
      </c>
      <c r="L13" s="11" t="s">
        <v>18</v>
      </c>
      <c r="M13" s="17">
        <v>2917200</v>
      </c>
      <c r="N13" s="17">
        <v>29172000</v>
      </c>
      <c r="O13" s="48" t="s">
        <v>17</v>
      </c>
      <c r="P13" s="11" t="s">
        <v>16</v>
      </c>
      <c r="Q13" s="11" t="s">
        <v>10</v>
      </c>
      <c r="R13" s="28">
        <v>1032452082</v>
      </c>
      <c r="S13" s="16" t="s">
        <v>15</v>
      </c>
      <c r="T13" s="11" t="s">
        <v>502</v>
      </c>
      <c r="U13" s="15" t="s">
        <v>15</v>
      </c>
      <c r="V13" s="11" t="s">
        <v>1539</v>
      </c>
      <c r="W13" s="11" t="s">
        <v>13</v>
      </c>
      <c r="X13" s="11" t="s">
        <v>39</v>
      </c>
      <c r="Y13" s="11" t="s">
        <v>284</v>
      </c>
      <c r="Z13" s="27">
        <v>42753</v>
      </c>
      <c r="AA13" s="11" t="s">
        <v>1538</v>
      </c>
      <c r="AB13" s="13" t="s">
        <v>51</v>
      </c>
      <c r="AC13" s="11" t="s">
        <v>11</v>
      </c>
      <c r="AD13" s="11" t="s">
        <v>10</v>
      </c>
      <c r="AE13" s="33">
        <v>52767503</v>
      </c>
      <c r="AF13" s="13" t="s">
        <v>50</v>
      </c>
      <c r="AG13" s="11">
        <v>300</v>
      </c>
      <c r="AH13" s="11" t="s">
        <v>8</v>
      </c>
      <c r="AI13" s="11">
        <v>0</v>
      </c>
      <c r="AJ13" s="11" t="s">
        <v>7</v>
      </c>
      <c r="AK13" s="46"/>
      <c r="AL13" s="47"/>
      <c r="AM13" s="46"/>
      <c r="AN13" s="46"/>
      <c r="AO13" s="46"/>
      <c r="AP13" s="26">
        <v>42753</v>
      </c>
      <c r="AQ13" s="26">
        <v>43056</v>
      </c>
      <c r="AR13" s="46"/>
      <c r="AS13" s="11" t="s">
        <v>6</v>
      </c>
      <c r="AT13" s="46"/>
      <c r="AU13" s="46"/>
      <c r="AV13" s="11" t="s">
        <v>6</v>
      </c>
      <c r="AW13" s="46"/>
      <c r="AX13" s="46"/>
      <c r="AY13" s="46"/>
      <c r="AZ13" s="29" t="s">
        <v>1537</v>
      </c>
      <c r="BA13" s="9">
        <f>N13+AL13</f>
        <v>29172000</v>
      </c>
      <c r="BB13" s="1" t="s">
        <v>33</v>
      </c>
      <c r="BC13" s="1" t="s">
        <v>47</v>
      </c>
      <c r="BD13" s="8" t="s">
        <v>3</v>
      </c>
      <c r="BE13" s="2"/>
      <c r="BF13" s="107" t="s">
        <v>1536</v>
      </c>
      <c r="BG13" s="1" t="s">
        <v>1</v>
      </c>
      <c r="BH13" s="2"/>
      <c r="BI13" s="2"/>
      <c r="BJ13" s="1" t="s">
        <v>0</v>
      </c>
      <c r="BK13" s="90" t="s">
        <v>260</v>
      </c>
      <c r="BL13" s="45">
        <f>IF((($BP$2-E13)/AG13)&gt;1,100,($BP$2-E13)/AG13*100)</f>
        <v>24</v>
      </c>
      <c r="BM13" s="45">
        <f>IF((($BP$2-AP13)/AG13)&gt;1,100,($BP$2-AP13)/AG13*100)</f>
        <v>24</v>
      </c>
      <c r="BN13" s="2"/>
      <c r="BO13" s="45">
        <f>VLOOKUP(A13,'[1]PAGOS-NACION'!A:AK,37,0)</f>
        <v>64.333333333333329</v>
      </c>
      <c r="BP13" s="2"/>
    </row>
    <row r="14" spans="1:68" ht="12.75" customHeight="1" x14ac:dyDescent="0.25">
      <c r="A14" s="103" t="s">
        <v>1535</v>
      </c>
      <c r="B14" s="31" t="s">
        <v>23</v>
      </c>
      <c r="C14" s="11">
        <v>12</v>
      </c>
      <c r="D14" s="11" t="s">
        <v>1534</v>
      </c>
      <c r="E14" s="27">
        <v>42753</v>
      </c>
      <c r="F14" s="11" t="s">
        <v>1533</v>
      </c>
      <c r="G14" s="11" t="s">
        <v>59</v>
      </c>
      <c r="H14" s="11" t="s">
        <v>239</v>
      </c>
      <c r="I14" s="30" t="s">
        <v>15</v>
      </c>
      <c r="J14" s="15">
        <v>7717</v>
      </c>
      <c r="K14" s="15">
        <v>4717</v>
      </c>
      <c r="L14" s="11" t="s">
        <v>18</v>
      </c>
      <c r="M14" s="17">
        <v>4090200</v>
      </c>
      <c r="N14" s="17">
        <v>40902000</v>
      </c>
      <c r="O14" s="48" t="s">
        <v>17</v>
      </c>
      <c r="P14" s="11" t="s">
        <v>16</v>
      </c>
      <c r="Q14" s="11" t="s">
        <v>10</v>
      </c>
      <c r="R14" s="28">
        <v>79896417</v>
      </c>
      <c r="S14" s="16" t="s">
        <v>15</v>
      </c>
      <c r="T14" s="11" t="s">
        <v>502</v>
      </c>
      <c r="U14" s="15" t="s">
        <v>15</v>
      </c>
      <c r="V14" s="11" t="s">
        <v>1532</v>
      </c>
      <c r="W14" s="11" t="s">
        <v>13</v>
      </c>
      <c r="X14" s="11" t="s">
        <v>39</v>
      </c>
      <c r="Y14" s="11" t="s">
        <v>284</v>
      </c>
      <c r="Z14" s="27">
        <v>42753</v>
      </c>
      <c r="AA14" s="11" t="s">
        <v>1531</v>
      </c>
      <c r="AB14" s="13" t="s">
        <v>981</v>
      </c>
      <c r="AC14" s="11" t="s">
        <v>11</v>
      </c>
      <c r="AD14" s="11" t="s">
        <v>10</v>
      </c>
      <c r="AE14" s="33">
        <v>51725551</v>
      </c>
      <c r="AF14" s="13" t="s">
        <v>980</v>
      </c>
      <c r="AG14" s="11">
        <v>300</v>
      </c>
      <c r="AH14" s="11" t="s">
        <v>8</v>
      </c>
      <c r="AI14" s="11">
        <v>0</v>
      </c>
      <c r="AJ14" s="11" t="s">
        <v>7</v>
      </c>
      <c r="AK14" s="46"/>
      <c r="AL14" s="47"/>
      <c r="AM14" s="46"/>
      <c r="AN14" s="46"/>
      <c r="AO14" s="46"/>
      <c r="AP14" s="26">
        <v>42753</v>
      </c>
      <c r="AQ14" s="26">
        <v>43056</v>
      </c>
      <c r="AR14" s="46"/>
      <c r="AS14" s="11" t="s">
        <v>6</v>
      </c>
      <c r="AT14" s="46"/>
      <c r="AU14" s="46"/>
      <c r="AV14" s="11" t="s">
        <v>6</v>
      </c>
      <c r="AW14" s="46"/>
      <c r="AX14" s="46"/>
      <c r="AY14" s="46"/>
      <c r="AZ14" s="119" t="s">
        <v>1530</v>
      </c>
      <c r="BA14" s="9">
        <f>N14+AL14</f>
        <v>40902000</v>
      </c>
      <c r="BB14" s="1" t="s">
        <v>63</v>
      </c>
      <c r="BC14" s="1" t="s">
        <v>47</v>
      </c>
      <c r="BD14" s="8" t="s">
        <v>3</v>
      </c>
      <c r="BE14" s="2"/>
      <c r="BF14" s="107" t="s">
        <v>1529</v>
      </c>
      <c r="BG14" s="1" t="s">
        <v>1</v>
      </c>
      <c r="BH14" s="2"/>
      <c r="BI14" s="2"/>
      <c r="BJ14" s="1" t="s">
        <v>0</v>
      </c>
      <c r="BK14" s="90" t="s">
        <v>260</v>
      </c>
      <c r="BL14" s="45">
        <f>IF((($BP$2-E14)/AG14)&gt;1,100,($BP$2-E14)/AG14*100)</f>
        <v>24</v>
      </c>
      <c r="BM14" s="45">
        <f>IF((($BP$2-AP14)/AG14)&gt;1,100,($BP$2-AP14)/AG14*100)</f>
        <v>24</v>
      </c>
      <c r="BN14" s="2"/>
      <c r="BO14" s="45">
        <f>VLOOKUP(A14,'[1]PAGOS-NACION'!A:AK,37,0)</f>
        <v>64.333333333333329</v>
      </c>
      <c r="BP14" s="2"/>
    </row>
    <row r="15" spans="1:68" ht="12.75" customHeight="1" x14ac:dyDescent="0.25">
      <c r="A15" s="103" t="s">
        <v>1528</v>
      </c>
      <c r="B15" s="31" t="s">
        <v>23</v>
      </c>
      <c r="C15" s="11">
        <v>13</v>
      </c>
      <c r="D15" s="11" t="s">
        <v>1526</v>
      </c>
      <c r="E15" s="27">
        <v>42753</v>
      </c>
      <c r="F15" s="11" t="s">
        <v>1527</v>
      </c>
      <c r="G15" s="11" t="s">
        <v>59</v>
      </c>
      <c r="H15" s="11" t="s">
        <v>239</v>
      </c>
      <c r="I15" s="30" t="s">
        <v>15</v>
      </c>
      <c r="J15" s="15">
        <v>8217</v>
      </c>
      <c r="K15" s="15">
        <v>4817</v>
      </c>
      <c r="L15" s="11" t="s">
        <v>18</v>
      </c>
      <c r="M15" s="17">
        <v>4987800</v>
      </c>
      <c r="N15" s="17">
        <v>49878000</v>
      </c>
      <c r="O15" s="48" t="s">
        <v>17</v>
      </c>
      <c r="P15" s="11" t="s">
        <v>16</v>
      </c>
      <c r="Q15" s="11" t="s">
        <v>10</v>
      </c>
      <c r="R15" s="28">
        <v>91209676</v>
      </c>
      <c r="S15" s="16" t="s">
        <v>15</v>
      </c>
      <c r="T15" s="11" t="s">
        <v>502</v>
      </c>
      <c r="U15" s="15" t="s">
        <v>15</v>
      </c>
      <c r="V15" s="11" t="s">
        <v>1526</v>
      </c>
      <c r="W15" s="11" t="s">
        <v>13</v>
      </c>
      <c r="X15" s="11" t="s">
        <v>39</v>
      </c>
      <c r="Y15" s="11" t="s">
        <v>284</v>
      </c>
      <c r="Z15" s="27">
        <v>42753</v>
      </c>
      <c r="AA15" s="11" t="s">
        <v>1525</v>
      </c>
      <c r="AB15" s="13" t="s">
        <v>981</v>
      </c>
      <c r="AC15" s="11" t="s">
        <v>11</v>
      </c>
      <c r="AD15" s="11" t="s">
        <v>10</v>
      </c>
      <c r="AE15" s="33">
        <v>51725551</v>
      </c>
      <c r="AF15" s="13" t="s">
        <v>980</v>
      </c>
      <c r="AG15" s="11">
        <v>300</v>
      </c>
      <c r="AH15" s="11" t="s">
        <v>8</v>
      </c>
      <c r="AI15" s="11">
        <v>0</v>
      </c>
      <c r="AJ15" s="11" t="s">
        <v>7</v>
      </c>
      <c r="AK15" s="46"/>
      <c r="AL15" s="47"/>
      <c r="AM15" s="46"/>
      <c r="AN15" s="46"/>
      <c r="AO15" s="46"/>
      <c r="AP15" s="26">
        <v>42753</v>
      </c>
      <c r="AQ15" s="26">
        <v>43056</v>
      </c>
      <c r="AR15" s="46"/>
      <c r="AS15" s="11" t="s">
        <v>6</v>
      </c>
      <c r="AT15" s="46"/>
      <c r="AU15" s="46"/>
      <c r="AV15" s="11" t="s">
        <v>6</v>
      </c>
      <c r="AW15" s="46"/>
      <c r="AX15" s="46"/>
      <c r="AY15" s="46"/>
      <c r="AZ15" s="119" t="s">
        <v>1524</v>
      </c>
      <c r="BA15" s="9">
        <f>N15+AL15</f>
        <v>49878000</v>
      </c>
      <c r="BB15" s="1" t="s">
        <v>63</v>
      </c>
      <c r="BC15" s="1" t="s">
        <v>47</v>
      </c>
      <c r="BD15" s="1" t="s">
        <v>202</v>
      </c>
      <c r="BE15" s="2"/>
      <c r="BF15" s="107" t="s">
        <v>1523</v>
      </c>
      <c r="BG15" s="1" t="s">
        <v>1</v>
      </c>
      <c r="BH15" s="2"/>
      <c r="BI15" s="2"/>
      <c r="BJ15" s="1" t="s">
        <v>0</v>
      </c>
      <c r="BK15" s="90" t="s">
        <v>260</v>
      </c>
      <c r="BL15" s="45">
        <f>IF((($BP$2-E15)/AG15)&gt;1,100,($BP$2-E15)/AG15*100)</f>
        <v>24</v>
      </c>
      <c r="BM15" s="45">
        <f>IF((($BP$2-AP15)/AG15)&gt;1,100,($BP$2-AP15)/AG15*100)</f>
        <v>24</v>
      </c>
      <c r="BN15" s="2"/>
      <c r="BO15" s="45">
        <f>VLOOKUP(A15,'[1]PAGOS-NACION'!A:AK,37,0)</f>
        <v>64.333333333333329</v>
      </c>
      <c r="BP15" s="2"/>
    </row>
    <row r="16" spans="1:68" ht="12.75" customHeight="1" x14ac:dyDescent="0.25">
      <c r="A16" s="103" t="s">
        <v>1522</v>
      </c>
      <c r="B16" s="31" t="s">
        <v>23</v>
      </c>
      <c r="C16" s="11">
        <v>14</v>
      </c>
      <c r="D16" s="11" t="s">
        <v>1520</v>
      </c>
      <c r="E16" s="27">
        <v>42753</v>
      </c>
      <c r="F16" s="11" t="s">
        <v>1521</v>
      </c>
      <c r="G16" s="11" t="s">
        <v>59</v>
      </c>
      <c r="H16" s="11" t="s">
        <v>239</v>
      </c>
      <c r="I16" s="30" t="s">
        <v>15</v>
      </c>
      <c r="J16" s="15">
        <v>9614</v>
      </c>
      <c r="K16" s="15">
        <v>4917</v>
      </c>
      <c r="L16" s="11" t="s">
        <v>18</v>
      </c>
      <c r="M16" s="17">
        <v>3294600</v>
      </c>
      <c r="N16" s="17">
        <v>32946000</v>
      </c>
      <c r="O16" s="48" t="s">
        <v>17</v>
      </c>
      <c r="P16" s="11" t="s">
        <v>16</v>
      </c>
      <c r="Q16" s="11" t="s">
        <v>10</v>
      </c>
      <c r="R16" s="28">
        <v>1012353910</v>
      </c>
      <c r="S16" s="16" t="s">
        <v>15</v>
      </c>
      <c r="T16" s="11" t="s">
        <v>502</v>
      </c>
      <c r="U16" s="15" t="s">
        <v>15</v>
      </c>
      <c r="V16" s="11" t="s">
        <v>1520</v>
      </c>
      <c r="W16" s="11" t="s">
        <v>13</v>
      </c>
      <c r="X16" s="11" t="s">
        <v>39</v>
      </c>
      <c r="Y16" s="11" t="s">
        <v>284</v>
      </c>
      <c r="Z16" s="27">
        <v>42753</v>
      </c>
      <c r="AA16" s="11" t="s">
        <v>1519</v>
      </c>
      <c r="AB16" s="13" t="s">
        <v>100</v>
      </c>
      <c r="AC16" s="11" t="s">
        <v>11</v>
      </c>
      <c r="AD16" s="11" t="s">
        <v>10</v>
      </c>
      <c r="AE16" s="33">
        <v>52260278</v>
      </c>
      <c r="AF16" s="13" t="s">
        <v>99</v>
      </c>
      <c r="AG16" s="11">
        <v>300</v>
      </c>
      <c r="AH16" s="11" t="s">
        <v>8</v>
      </c>
      <c r="AI16" s="11">
        <v>0</v>
      </c>
      <c r="AJ16" s="11" t="s">
        <v>7</v>
      </c>
      <c r="AK16" s="46"/>
      <c r="AL16" s="47"/>
      <c r="AM16" s="46"/>
      <c r="AN16" s="46"/>
      <c r="AO16" s="46"/>
      <c r="AP16" s="26">
        <v>42753</v>
      </c>
      <c r="AQ16" s="26">
        <v>43056</v>
      </c>
      <c r="AR16" s="46"/>
      <c r="AS16" s="11" t="s">
        <v>6</v>
      </c>
      <c r="AT16" s="46"/>
      <c r="AU16" s="46"/>
      <c r="AV16" s="11" t="s">
        <v>6</v>
      </c>
      <c r="AW16" s="46"/>
      <c r="AX16" s="46"/>
      <c r="AY16" s="46"/>
      <c r="AZ16" s="29" t="s">
        <v>1518</v>
      </c>
      <c r="BA16" s="9">
        <f>N16+AL16</f>
        <v>32946000</v>
      </c>
      <c r="BB16" s="1" t="s">
        <v>270</v>
      </c>
      <c r="BC16" s="1" t="s">
        <v>47</v>
      </c>
      <c r="BD16" s="8" t="s">
        <v>3</v>
      </c>
      <c r="BE16" s="2"/>
      <c r="BF16" s="107" t="s">
        <v>1517</v>
      </c>
      <c r="BG16" s="1" t="s">
        <v>1</v>
      </c>
      <c r="BH16" s="2"/>
      <c r="BI16" s="2"/>
      <c r="BJ16" s="1" t="s">
        <v>0</v>
      </c>
      <c r="BK16" s="90" t="s">
        <v>260</v>
      </c>
      <c r="BL16" s="45">
        <f>IF((($BP$2-E16)/AG16)&gt;1,100,($BP$2-E16)/AG16*100)</f>
        <v>24</v>
      </c>
      <c r="BM16" s="45">
        <f>IF((($BP$2-AP16)/AG16)&gt;1,100,($BP$2-AP16)/AG16*100)</f>
        <v>24</v>
      </c>
      <c r="BN16" s="2"/>
      <c r="BO16" s="45">
        <f>VLOOKUP(A16,'[1]PAGOS-NACION'!A:AK,37,0)</f>
        <v>54.333333333333336</v>
      </c>
      <c r="BP16" s="2"/>
    </row>
    <row r="17" spans="1:68" ht="12.75" customHeight="1" x14ac:dyDescent="0.25">
      <c r="A17" s="103" t="s">
        <v>1516</v>
      </c>
      <c r="B17" s="31" t="s">
        <v>23</v>
      </c>
      <c r="C17" s="11">
        <v>15</v>
      </c>
      <c r="D17" s="11" t="s">
        <v>1514</v>
      </c>
      <c r="E17" s="27">
        <v>42753</v>
      </c>
      <c r="F17" s="11" t="s">
        <v>1515</v>
      </c>
      <c r="G17" s="11" t="s">
        <v>59</v>
      </c>
      <c r="H17" s="11" t="s">
        <v>239</v>
      </c>
      <c r="I17" s="30" t="s">
        <v>15</v>
      </c>
      <c r="J17" s="15">
        <v>6217</v>
      </c>
      <c r="K17" s="15">
        <v>5117</v>
      </c>
      <c r="L17" s="11" t="s">
        <v>18</v>
      </c>
      <c r="M17" s="17">
        <v>4987800</v>
      </c>
      <c r="N17" s="17">
        <v>49878000</v>
      </c>
      <c r="O17" s="48" t="s">
        <v>17</v>
      </c>
      <c r="P17" s="11" t="s">
        <v>16</v>
      </c>
      <c r="Q17" s="11" t="s">
        <v>10</v>
      </c>
      <c r="R17" s="28">
        <v>52717623</v>
      </c>
      <c r="S17" s="16" t="s">
        <v>15</v>
      </c>
      <c r="T17" s="11" t="s">
        <v>502</v>
      </c>
      <c r="U17" s="15" t="s">
        <v>15</v>
      </c>
      <c r="V17" s="11" t="s">
        <v>1514</v>
      </c>
      <c r="W17" s="11" t="s">
        <v>13</v>
      </c>
      <c r="X17" s="11" t="s">
        <v>39</v>
      </c>
      <c r="Y17" s="11" t="s">
        <v>284</v>
      </c>
      <c r="Z17" s="27">
        <v>42754</v>
      </c>
      <c r="AA17" s="11" t="s">
        <v>1513</v>
      </c>
      <c r="AB17" s="13" t="s">
        <v>79</v>
      </c>
      <c r="AC17" s="11" t="s">
        <v>11</v>
      </c>
      <c r="AD17" s="11" t="s">
        <v>10</v>
      </c>
      <c r="AE17" s="33">
        <v>79596704</v>
      </c>
      <c r="AF17" s="13" t="s">
        <v>78</v>
      </c>
      <c r="AG17" s="11">
        <v>300</v>
      </c>
      <c r="AH17" s="11" t="s">
        <v>8</v>
      </c>
      <c r="AI17" s="11">
        <v>0</v>
      </c>
      <c r="AJ17" s="11" t="s">
        <v>7</v>
      </c>
      <c r="AK17" s="46"/>
      <c r="AL17" s="47"/>
      <c r="AM17" s="46"/>
      <c r="AN17" s="46"/>
      <c r="AO17" s="46"/>
      <c r="AP17" s="26">
        <v>42754</v>
      </c>
      <c r="AQ17" s="26">
        <v>43057</v>
      </c>
      <c r="AR17" s="46"/>
      <c r="AS17" s="11" t="s">
        <v>415</v>
      </c>
      <c r="AT17" s="112">
        <v>42825</v>
      </c>
      <c r="AU17" s="11">
        <v>60</v>
      </c>
      <c r="AV17" s="11" t="s">
        <v>6</v>
      </c>
      <c r="AW17" s="46"/>
      <c r="AX17" s="46"/>
      <c r="AY17" s="11" t="s">
        <v>1512</v>
      </c>
      <c r="AZ17" s="29" t="s">
        <v>1511</v>
      </c>
      <c r="BA17" s="9">
        <f>N17+AL17</f>
        <v>49878000</v>
      </c>
      <c r="BB17" s="1" t="s">
        <v>33</v>
      </c>
      <c r="BC17" s="1" t="s">
        <v>47</v>
      </c>
      <c r="BD17" s="1" t="s">
        <v>202</v>
      </c>
      <c r="BE17" s="2"/>
      <c r="BF17" s="107" t="s">
        <v>1510</v>
      </c>
      <c r="BG17" s="1" t="s">
        <v>411</v>
      </c>
      <c r="BH17" s="2"/>
      <c r="BI17" s="2"/>
      <c r="BJ17" s="1" t="s">
        <v>0</v>
      </c>
      <c r="BK17" s="111" t="s">
        <v>562</v>
      </c>
      <c r="BL17" s="45">
        <f>IF((($BP$2-E17)/AG17)&gt;1,100,($BP$2-E17)/AG17*100)</f>
        <v>24</v>
      </c>
      <c r="BM17" s="45">
        <f>IF((($BP$2-AP17)/AG17)&gt;1,100,($BP$2-AP17)/AG17*100)</f>
        <v>23.666666666666668</v>
      </c>
      <c r="BN17" s="2"/>
      <c r="BO17" s="45">
        <f>VLOOKUP(A17,'[1]PAGOS-NACION'!A:AK,37,0)</f>
        <v>43.999999999999993</v>
      </c>
      <c r="BP17" s="2"/>
    </row>
    <row r="18" spans="1:68" ht="12.75" customHeight="1" x14ac:dyDescent="0.25">
      <c r="A18" s="103" t="s">
        <v>1509</v>
      </c>
      <c r="B18" s="31" t="s">
        <v>23</v>
      </c>
      <c r="C18" s="11">
        <v>16</v>
      </c>
      <c r="D18" s="11" t="s">
        <v>1508</v>
      </c>
      <c r="E18" s="27">
        <v>42753</v>
      </c>
      <c r="F18" s="11" t="s">
        <v>1507</v>
      </c>
      <c r="G18" s="11" t="s">
        <v>59</v>
      </c>
      <c r="H18" s="11" t="s">
        <v>239</v>
      </c>
      <c r="I18" s="30" t="s">
        <v>15</v>
      </c>
      <c r="J18" s="15">
        <v>5217</v>
      </c>
      <c r="K18" s="15">
        <v>5317</v>
      </c>
      <c r="L18" s="11" t="s">
        <v>56</v>
      </c>
      <c r="M18" s="17">
        <v>7854000</v>
      </c>
      <c r="N18" s="17">
        <v>78540000</v>
      </c>
      <c r="O18" s="48" t="s">
        <v>17</v>
      </c>
      <c r="P18" s="11" t="s">
        <v>16</v>
      </c>
      <c r="Q18" s="11" t="s">
        <v>10</v>
      </c>
      <c r="R18" s="28">
        <v>86003815</v>
      </c>
      <c r="S18" s="16" t="s">
        <v>15</v>
      </c>
      <c r="T18" s="11" t="s">
        <v>502</v>
      </c>
      <c r="U18" s="15" t="s">
        <v>15</v>
      </c>
      <c r="V18" s="11" t="s">
        <v>1506</v>
      </c>
      <c r="W18" s="11" t="s">
        <v>13</v>
      </c>
      <c r="X18" s="11" t="s">
        <v>39</v>
      </c>
      <c r="Y18" s="11" t="s">
        <v>284</v>
      </c>
      <c r="Z18" s="27">
        <v>42754</v>
      </c>
      <c r="AA18" s="11" t="s">
        <v>1505</v>
      </c>
      <c r="AB18" s="13" t="s">
        <v>88</v>
      </c>
      <c r="AC18" s="11" t="s">
        <v>11</v>
      </c>
      <c r="AD18" s="11" t="s">
        <v>10</v>
      </c>
      <c r="AE18" s="33">
        <v>52807498</v>
      </c>
      <c r="AF18" s="13" t="s">
        <v>87</v>
      </c>
      <c r="AG18" s="11">
        <v>300</v>
      </c>
      <c r="AH18" s="11" t="s">
        <v>8</v>
      </c>
      <c r="AI18" s="11">
        <v>0</v>
      </c>
      <c r="AJ18" s="11" t="s">
        <v>7</v>
      </c>
      <c r="AK18" s="46"/>
      <c r="AL18" s="47"/>
      <c r="AM18" s="46"/>
      <c r="AN18" s="46"/>
      <c r="AO18" s="46"/>
      <c r="AP18" s="26">
        <v>42754</v>
      </c>
      <c r="AQ18" s="26">
        <v>43057</v>
      </c>
      <c r="AR18" s="46"/>
      <c r="AS18" s="11" t="s">
        <v>6</v>
      </c>
      <c r="AT18" s="46"/>
      <c r="AU18" s="46"/>
      <c r="AV18" s="11" t="s">
        <v>6</v>
      </c>
      <c r="AW18" s="46"/>
      <c r="AX18" s="46"/>
      <c r="AY18" s="46"/>
      <c r="AZ18" s="29" t="s">
        <v>1504</v>
      </c>
      <c r="BA18" s="9">
        <f>N18+AL18</f>
        <v>78540000</v>
      </c>
      <c r="BB18" s="1" t="s">
        <v>33</v>
      </c>
      <c r="BC18" s="1" t="s">
        <v>47</v>
      </c>
      <c r="BD18" s="1" t="s">
        <v>202</v>
      </c>
      <c r="BE18" s="2"/>
      <c r="BF18" s="107" t="s">
        <v>1503</v>
      </c>
      <c r="BG18" s="1" t="s">
        <v>1</v>
      </c>
      <c r="BH18" s="2"/>
      <c r="BI18" s="2"/>
      <c r="BJ18" s="1" t="s">
        <v>0</v>
      </c>
      <c r="BK18" s="111" t="s">
        <v>562</v>
      </c>
      <c r="BL18" s="45">
        <f>IF((($BP$2-E18)/AG18)&gt;1,100,($BP$2-E18)/AG18*100)</f>
        <v>24</v>
      </c>
      <c r="BM18" s="45">
        <f>IF((($BP$2-AP18)/AG18)&gt;1,100,($BP$2-AP18)/AG18*100)</f>
        <v>23.666666666666668</v>
      </c>
      <c r="BN18" s="2"/>
      <c r="BO18" s="45">
        <f>VLOOKUP(A18,'[1]PAGOS-NACION'!A:AK,37,0)</f>
        <v>64</v>
      </c>
      <c r="BP18" s="2"/>
    </row>
    <row r="19" spans="1:68" ht="12.75" customHeight="1" x14ac:dyDescent="0.25">
      <c r="A19" s="103" t="s">
        <v>1502</v>
      </c>
      <c r="B19" s="31" t="s">
        <v>23</v>
      </c>
      <c r="C19" s="11">
        <v>17</v>
      </c>
      <c r="D19" s="11" t="s">
        <v>1500</v>
      </c>
      <c r="E19" s="27">
        <v>42753</v>
      </c>
      <c r="F19" s="11" t="s">
        <v>1501</v>
      </c>
      <c r="G19" s="11" t="s">
        <v>59</v>
      </c>
      <c r="H19" s="11" t="s">
        <v>239</v>
      </c>
      <c r="I19" s="30" t="s">
        <v>15</v>
      </c>
      <c r="J19" s="15">
        <v>9717</v>
      </c>
      <c r="K19" s="15">
        <v>5417</v>
      </c>
      <c r="L19" s="11" t="s">
        <v>18</v>
      </c>
      <c r="M19" s="17">
        <v>5518200</v>
      </c>
      <c r="N19" s="17">
        <v>55182000</v>
      </c>
      <c r="O19" s="48" t="s">
        <v>17</v>
      </c>
      <c r="P19" s="11" t="s">
        <v>16</v>
      </c>
      <c r="Q19" s="11" t="s">
        <v>10</v>
      </c>
      <c r="R19" s="28">
        <v>52764997</v>
      </c>
      <c r="S19" s="16" t="s">
        <v>15</v>
      </c>
      <c r="T19" s="11" t="s">
        <v>502</v>
      </c>
      <c r="U19" s="15" t="s">
        <v>15</v>
      </c>
      <c r="V19" s="11" t="s">
        <v>1500</v>
      </c>
      <c r="W19" s="11" t="s">
        <v>13</v>
      </c>
      <c r="X19" s="11" t="s">
        <v>39</v>
      </c>
      <c r="Y19" s="11" t="s">
        <v>284</v>
      </c>
      <c r="Z19" s="27">
        <v>42753</v>
      </c>
      <c r="AA19" s="11" t="s">
        <v>1499</v>
      </c>
      <c r="AB19" s="13" t="s">
        <v>100</v>
      </c>
      <c r="AC19" s="11" t="s">
        <v>11</v>
      </c>
      <c r="AD19" s="11" t="s">
        <v>10</v>
      </c>
      <c r="AE19" s="33">
        <v>52260278</v>
      </c>
      <c r="AF19" s="13" t="s">
        <v>99</v>
      </c>
      <c r="AG19" s="11">
        <v>300</v>
      </c>
      <c r="AH19" s="11" t="s">
        <v>8</v>
      </c>
      <c r="AI19" s="11">
        <v>0</v>
      </c>
      <c r="AJ19" s="11" t="s">
        <v>7</v>
      </c>
      <c r="AK19" s="46"/>
      <c r="AL19" s="47"/>
      <c r="AM19" s="46"/>
      <c r="AN19" s="46"/>
      <c r="AO19" s="46"/>
      <c r="AP19" s="26">
        <v>42753</v>
      </c>
      <c r="AQ19" s="26">
        <v>43056</v>
      </c>
      <c r="AR19" s="46"/>
      <c r="AS19" s="11" t="s">
        <v>6</v>
      </c>
      <c r="AT19" s="46"/>
      <c r="AU19" s="46"/>
      <c r="AV19" s="11" t="s">
        <v>6</v>
      </c>
      <c r="AW19" s="46"/>
      <c r="AX19" s="46"/>
      <c r="AY19" s="46"/>
      <c r="AZ19" s="29" t="s">
        <v>1498</v>
      </c>
      <c r="BA19" s="9">
        <f>N19+AL19</f>
        <v>55182000</v>
      </c>
      <c r="BB19" s="1" t="s">
        <v>33</v>
      </c>
      <c r="BC19" s="1" t="s">
        <v>47</v>
      </c>
      <c r="BD19" s="1" t="s">
        <v>202</v>
      </c>
      <c r="BE19" s="2"/>
      <c r="BF19" s="107" t="s">
        <v>1497</v>
      </c>
      <c r="BG19" s="1" t="s">
        <v>1</v>
      </c>
      <c r="BH19" s="2"/>
      <c r="BI19" s="2"/>
      <c r="BJ19" s="1" t="s">
        <v>0</v>
      </c>
      <c r="BK19" s="111" t="s">
        <v>562</v>
      </c>
      <c r="BL19" s="45">
        <f>IF((($BP$2-E19)/AG19)&gt;1,100,($BP$2-E19)/AG19*100)</f>
        <v>24</v>
      </c>
      <c r="BM19" s="45">
        <f>IF((($BP$2-AP19)/AG19)&gt;1,100,($BP$2-AP19)/AG19*100)</f>
        <v>24</v>
      </c>
      <c r="BN19" s="2"/>
      <c r="BO19" s="45">
        <f>VLOOKUP(A19,'[1]PAGOS-NACION'!A:AK,37,0)</f>
        <v>54.333333333333336</v>
      </c>
      <c r="BP19" s="2"/>
    </row>
    <row r="20" spans="1:68" ht="12.75" customHeight="1" x14ac:dyDescent="0.25">
      <c r="A20" s="103" t="s">
        <v>1496</v>
      </c>
      <c r="B20" s="31" t="s">
        <v>23</v>
      </c>
      <c r="C20" s="11">
        <v>18</v>
      </c>
      <c r="D20" s="11" t="s">
        <v>272</v>
      </c>
      <c r="E20" s="27">
        <v>42753</v>
      </c>
      <c r="F20" s="11" t="s">
        <v>1495</v>
      </c>
      <c r="G20" s="11" t="s">
        <v>59</v>
      </c>
      <c r="H20" s="11" t="s">
        <v>239</v>
      </c>
      <c r="I20" s="30" t="s">
        <v>15</v>
      </c>
      <c r="J20" s="15">
        <v>5317</v>
      </c>
      <c r="K20" s="15">
        <v>5217</v>
      </c>
      <c r="L20" s="11" t="s">
        <v>177</v>
      </c>
      <c r="M20" s="17">
        <v>5946600</v>
      </c>
      <c r="N20" s="17">
        <v>23786400</v>
      </c>
      <c r="O20" s="48" t="s">
        <v>17</v>
      </c>
      <c r="P20" s="11" t="s">
        <v>16</v>
      </c>
      <c r="Q20" s="11" t="s">
        <v>10</v>
      </c>
      <c r="R20" s="28">
        <v>1010171738</v>
      </c>
      <c r="S20" s="16" t="s">
        <v>15</v>
      </c>
      <c r="T20" s="11" t="s">
        <v>502</v>
      </c>
      <c r="U20" s="15" t="s">
        <v>15</v>
      </c>
      <c r="V20" s="11" t="s">
        <v>272</v>
      </c>
      <c r="W20" s="11" t="s">
        <v>13</v>
      </c>
      <c r="X20" s="11" t="s">
        <v>39</v>
      </c>
      <c r="Y20" s="11" t="s">
        <v>284</v>
      </c>
      <c r="Z20" s="27">
        <v>42753</v>
      </c>
      <c r="AA20" s="11" t="s">
        <v>1494</v>
      </c>
      <c r="AB20" s="13" t="s">
        <v>752</v>
      </c>
      <c r="AC20" s="11" t="s">
        <v>11</v>
      </c>
      <c r="AD20" s="11" t="s">
        <v>10</v>
      </c>
      <c r="AE20" s="33">
        <v>51891055</v>
      </c>
      <c r="AF20" s="53" t="s">
        <v>751</v>
      </c>
      <c r="AG20" s="11">
        <v>120</v>
      </c>
      <c r="AH20" s="11" t="s">
        <v>8</v>
      </c>
      <c r="AI20" s="11">
        <v>0</v>
      </c>
      <c r="AJ20" s="11" t="s">
        <v>989</v>
      </c>
      <c r="AK20" s="11">
        <v>1</v>
      </c>
      <c r="AL20" s="76">
        <v>10505660</v>
      </c>
      <c r="AM20" s="27">
        <v>42872</v>
      </c>
      <c r="AN20" s="11">
        <v>53</v>
      </c>
      <c r="AO20" s="27">
        <v>42872</v>
      </c>
      <c r="AP20" s="26">
        <v>42753</v>
      </c>
      <c r="AQ20" s="26">
        <v>42926</v>
      </c>
      <c r="AR20" s="46"/>
      <c r="AS20" s="11" t="s">
        <v>6</v>
      </c>
      <c r="AT20" s="46"/>
      <c r="AU20" s="46"/>
      <c r="AV20" s="11" t="s">
        <v>6</v>
      </c>
      <c r="AW20" s="46"/>
      <c r="AX20" s="46"/>
      <c r="AY20" s="11" t="s">
        <v>1493</v>
      </c>
      <c r="AZ20" s="29" t="s">
        <v>1492</v>
      </c>
      <c r="BA20" s="9">
        <f>N20+AL20</f>
        <v>34292060</v>
      </c>
      <c r="BB20" s="1" t="s">
        <v>270</v>
      </c>
      <c r="BC20" s="1" t="s">
        <v>47</v>
      </c>
      <c r="BD20" s="8" t="s">
        <v>3</v>
      </c>
      <c r="BE20" s="2"/>
      <c r="BF20" s="107" t="s">
        <v>1491</v>
      </c>
      <c r="BG20" s="1" t="s">
        <v>1</v>
      </c>
      <c r="BH20" s="1" t="s">
        <v>986</v>
      </c>
      <c r="BI20" s="1" t="s">
        <v>0</v>
      </c>
      <c r="BJ20" s="2"/>
      <c r="BK20" s="90" t="s">
        <v>260</v>
      </c>
      <c r="BL20" s="45">
        <f>IF((($BP$2-E20)/AG20)&gt;1,100,($BP$2-E20)/AG20*100)</f>
        <v>60</v>
      </c>
      <c r="BM20" s="45">
        <f>IF((($BP$2-AP20)/AG20)&gt;1,100,($BP$2-AP20)/AG20*100)</f>
        <v>60</v>
      </c>
      <c r="BN20" s="2"/>
      <c r="BO20" s="45">
        <f>VLOOKUP(A20,'[1]PAGOS-NACION'!A:AK,37,0)</f>
        <v>100</v>
      </c>
      <c r="BP20" s="2"/>
    </row>
    <row r="21" spans="1:68" ht="12.75" customHeight="1" x14ac:dyDescent="0.25">
      <c r="A21" s="103" t="s">
        <v>1490</v>
      </c>
      <c r="B21" s="31" t="s">
        <v>23</v>
      </c>
      <c r="C21" s="11">
        <v>19</v>
      </c>
      <c r="D21" s="11" t="s">
        <v>1488</v>
      </c>
      <c r="E21" s="27">
        <v>42754</v>
      </c>
      <c r="F21" s="11" t="s">
        <v>1489</v>
      </c>
      <c r="G21" s="11" t="s">
        <v>59</v>
      </c>
      <c r="H21" s="11" t="s">
        <v>239</v>
      </c>
      <c r="I21" s="30" t="s">
        <v>15</v>
      </c>
      <c r="J21" s="15">
        <v>5417</v>
      </c>
      <c r="K21" s="15">
        <v>5517</v>
      </c>
      <c r="L21" s="11" t="s">
        <v>508</v>
      </c>
      <c r="M21" s="17">
        <v>4090200</v>
      </c>
      <c r="N21" s="17">
        <v>40902000</v>
      </c>
      <c r="O21" s="48" t="s">
        <v>17</v>
      </c>
      <c r="P21" s="11" t="s">
        <v>16</v>
      </c>
      <c r="Q21" s="11" t="s">
        <v>10</v>
      </c>
      <c r="R21" s="28">
        <v>1110495277</v>
      </c>
      <c r="S21" s="16" t="s">
        <v>15</v>
      </c>
      <c r="T21" s="11" t="s">
        <v>502</v>
      </c>
      <c r="U21" s="15" t="s">
        <v>15</v>
      </c>
      <c r="V21" s="11" t="s">
        <v>1488</v>
      </c>
      <c r="W21" s="11" t="s">
        <v>13</v>
      </c>
      <c r="X21" s="11" t="s">
        <v>39</v>
      </c>
      <c r="Y21" s="11" t="s">
        <v>284</v>
      </c>
      <c r="Z21" s="27">
        <v>42754</v>
      </c>
      <c r="AA21" s="11" t="s">
        <v>1487</v>
      </c>
      <c r="AB21" s="13" t="s">
        <v>566</v>
      </c>
      <c r="AC21" s="11" t="s">
        <v>11</v>
      </c>
      <c r="AD21" s="11" t="s">
        <v>10</v>
      </c>
      <c r="AE21" s="33">
        <v>52619376</v>
      </c>
      <c r="AF21" s="13" t="s">
        <v>565</v>
      </c>
      <c r="AG21" s="11">
        <v>300</v>
      </c>
      <c r="AH21" s="11" t="s">
        <v>8</v>
      </c>
      <c r="AI21" s="11">
        <v>0</v>
      </c>
      <c r="AJ21" s="11" t="s">
        <v>7</v>
      </c>
      <c r="AK21" s="46"/>
      <c r="AL21" s="47"/>
      <c r="AM21" s="46"/>
      <c r="AN21" s="46"/>
      <c r="AO21" s="46"/>
      <c r="AP21" s="26">
        <v>42754</v>
      </c>
      <c r="AQ21" s="26">
        <v>43057</v>
      </c>
      <c r="AR21" s="46"/>
      <c r="AS21" s="11" t="s">
        <v>6</v>
      </c>
      <c r="AT21" s="46"/>
      <c r="AU21" s="46"/>
      <c r="AV21" s="11" t="s">
        <v>6</v>
      </c>
      <c r="AW21" s="46"/>
      <c r="AX21" s="46"/>
      <c r="AY21" s="46"/>
      <c r="AZ21" s="29" t="s">
        <v>1486</v>
      </c>
      <c r="BA21" s="9">
        <f>N21+AL21</f>
        <v>40902000</v>
      </c>
      <c r="BB21" s="1" t="s">
        <v>33</v>
      </c>
      <c r="BC21" s="1" t="s">
        <v>47</v>
      </c>
      <c r="BD21" s="8" t="s">
        <v>3</v>
      </c>
      <c r="BE21" s="2"/>
      <c r="BF21" s="107" t="s">
        <v>1485</v>
      </c>
      <c r="BG21" s="1" t="s">
        <v>1</v>
      </c>
      <c r="BH21" s="2"/>
      <c r="BI21" s="2"/>
      <c r="BJ21" s="1" t="s">
        <v>0</v>
      </c>
      <c r="BK21" s="90" t="s">
        <v>260</v>
      </c>
      <c r="BL21" s="45">
        <f>IF((($BP$2-E21)/AG21)&gt;1,100,($BP$2-E21)/AG21*100)</f>
        <v>23.666666666666668</v>
      </c>
      <c r="BM21" s="45">
        <f>IF((($BP$2-AP21)/AG21)&gt;1,100,($BP$2-AP21)/AG21*100)</f>
        <v>23.666666666666668</v>
      </c>
      <c r="BN21" s="2"/>
      <c r="BO21" s="45">
        <f>VLOOKUP(A21,'[1]PAGOS-NACION'!A:AK,37,0)</f>
        <v>64</v>
      </c>
      <c r="BP21" s="2"/>
    </row>
    <row r="22" spans="1:68" ht="12.75" customHeight="1" x14ac:dyDescent="0.25">
      <c r="A22" s="103" t="s">
        <v>1484</v>
      </c>
      <c r="B22" s="31" t="s">
        <v>23</v>
      </c>
      <c r="C22" s="11">
        <v>20</v>
      </c>
      <c r="D22" s="11" t="s">
        <v>1482</v>
      </c>
      <c r="E22" s="27">
        <v>42754</v>
      </c>
      <c r="F22" s="11" t="s">
        <v>1483</v>
      </c>
      <c r="G22" s="11" t="s">
        <v>59</v>
      </c>
      <c r="H22" s="11" t="s">
        <v>239</v>
      </c>
      <c r="I22" s="30" t="s">
        <v>15</v>
      </c>
      <c r="J22" s="15">
        <v>6017</v>
      </c>
      <c r="K22" s="15">
        <v>5617</v>
      </c>
      <c r="L22" s="11" t="s">
        <v>18</v>
      </c>
      <c r="M22" s="17">
        <v>7854000</v>
      </c>
      <c r="N22" s="17">
        <v>78540000</v>
      </c>
      <c r="O22" s="48" t="s">
        <v>17</v>
      </c>
      <c r="P22" s="11" t="s">
        <v>16</v>
      </c>
      <c r="Q22" s="11" t="s">
        <v>10</v>
      </c>
      <c r="R22" s="28">
        <v>51838162</v>
      </c>
      <c r="S22" s="16" t="s">
        <v>15</v>
      </c>
      <c r="T22" s="11" t="s">
        <v>502</v>
      </c>
      <c r="U22" s="15" t="s">
        <v>15</v>
      </c>
      <c r="V22" s="11" t="s">
        <v>1482</v>
      </c>
      <c r="W22" s="11" t="s">
        <v>13</v>
      </c>
      <c r="X22" s="11" t="s">
        <v>39</v>
      </c>
      <c r="Y22" s="11" t="s">
        <v>284</v>
      </c>
      <c r="Z22" s="27">
        <v>42754</v>
      </c>
      <c r="AA22" s="11" t="s">
        <v>1481</v>
      </c>
      <c r="AB22" s="13" t="s">
        <v>112</v>
      </c>
      <c r="AC22" s="11" t="s">
        <v>11</v>
      </c>
      <c r="AD22" s="11" t="s">
        <v>10</v>
      </c>
      <c r="AE22" s="100">
        <v>41779996</v>
      </c>
      <c r="AF22" s="13" t="s">
        <v>531</v>
      </c>
      <c r="AG22" s="11">
        <v>300</v>
      </c>
      <c r="AH22" s="11" t="s">
        <v>8</v>
      </c>
      <c r="AI22" s="11">
        <v>0</v>
      </c>
      <c r="AJ22" s="11" t="s">
        <v>7</v>
      </c>
      <c r="AK22" s="46"/>
      <c r="AL22" s="47"/>
      <c r="AM22" s="46"/>
      <c r="AN22" s="46"/>
      <c r="AO22" s="46"/>
      <c r="AP22" s="26">
        <v>42754</v>
      </c>
      <c r="AQ22" s="26">
        <v>43057</v>
      </c>
      <c r="AR22" s="46"/>
      <c r="AS22" s="11" t="s">
        <v>6</v>
      </c>
      <c r="AT22" s="46"/>
      <c r="AU22" s="46"/>
      <c r="AV22" s="11" t="s">
        <v>6</v>
      </c>
      <c r="AW22" s="46"/>
      <c r="AX22" s="46"/>
      <c r="AY22" s="46"/>
      <c r="AZ22" s="29" t="s">
        <v>1480</v>
      </c>
      <c r="BA22" s="9">
        <f>N22+AL22</f>
        <v>78540000</v>
      </c>
      <c r="BB22" s="1" t="s">
        <v>5</v>
      </c>
      <c r="BC22" s="1" t="s">
        <v>47</v>
      </c>
      <c r="BD22" s="8" t="s">
        <v>3</v>
      </c>
      <c r="BE22" s="2"/>
      <c r="BF22" s="107" t="s">
        <v>1479</v>
      </c>
      <c r="BG22" s="1" t="s">
        <v>1</v>
      </c>
      <c r="BH22" s="2"/>
      <c r="BI22" s="2"/>
      <c r="BJ22" s="1" t="s">
        <v>0</v>
      </c>
      <c r="BK22" s="90" t="s">
        <v>260</v>
      </c>
      <c r="BL22" s="45">
        <f>IF((($BP$2-E22)/AG22)&gt;1,100,($BP$2-E22)/AG22*100)</f>
        <v>23.666666666666668</v>
      </c>
      <c r="BM22" s="45">
        <f>IF((($BP$2-AP22)/AG22)&gt;1,100,($BP$2-AP22)/AG22*100)</f>
        <v>23.666666666666668</v>
      </c>
      <c r="BN22" s="2"/>
      <c r="BO22" s="45">
        <f>VLOOKUP(A22,'[1]PAGOS-NACION'!A:AK,37,0)</f>
        <v>64</v>
      </c>
      <c r="BP22" s="2"/>
    </row>
    <row r="23" spans="1:68" ht="12.75" customHeight="1" x14ac:dyDescent="0.25">
      <c r="A23" s="103" t="s">
        <v>1478</v>
      </c>
      <c r="B23" s="31" t="s">
        <v>23</v>
      </c>
      <c r="C23" s="11">
        <v>21</v>
      </c>
      <c r="D23" s="11" t="s">
        <v>1476</v>
      </c>
      <c r="E23" s="27">
        <v>42754</v>
      </c>
      <c r="F23" s="11" t="s">
        <v>1477</v>
      </c>
      <c r="G23" s="11" t="s">
        <v>59</v>
      </c>
      <c r="H23" s="11" t="s">
        <v>239</v>
      </c>
      <c r="I23" s="30" t="s">
        <v>15</v>
      </c>
      <c r="J23" s="15">
        <v>6417</v>
      </c>
      <c r="K23" s="15">
        <v>5717</v>
      </c>
      <c r="L23" s="11" t="s">
        <v>18</v>
      </c>
      <c r="M23" s="17">
        <v>4987800</v>
      </c>
      <c r="N23" s="17">
        <v>49878000</v>
      </c>
      <c r="O23" s="48" t="s">
        <v>17</v>
      </c>
      <c r="P23" s="11" t="s">
        <v>16</v>
      </c>
      <c r="Q23" s="11" t="s">
        <v>10</v>
      </c>
      <c r="R23" s="28">
        <v>52585238</v>
      </c>
      <c r="S23" s="16" t="s">
        <v>15</v>
      </c>
      <c r="T23" s="11" t="s">
        <v>502</v>
      </c>
      <c r="U23" s="15" t="s">
        <v>15</v>
      </c>
      <c r="V23" s="11" t="s">
        <v>1476</v>
      </c>
      <c r="W23" s="11" t="s">
        <v>13</v>
      </c>
      <c r="X23" s="11" t="s">
        <v>39</v>
      </c>
      <c r="Y23" s="11" t="s">
        <v>284</v>
      </c>
      <c r="Z23" s="27">
        <v>42754</v>
      </c>
      <c r="AA23" s="11" t="s">
        <v>1475</v>
      </c>
      <c r="AB23" s="13" t="s">
        <v>79</v>
      </c>
      <c r="AC23" s="11" t="s">
        <v>11</v>
      </c>
      <c r="AD23" s="11" t="s">
        <v>10</v>
      </c>
      <c r="AE23" s="33">
        <v>79596704</v>
      </c>
      <c r="AF23" s="13" t="s">
        <v>78</v>
      </c>
      <c r="AG23" s="11">
        <v>300</v>
      </c>
      <c r="AH23" s="11" t="s">
        <v>8</v>
      </c>
      <c r="AI23" s="11">
        <v>0</v>
      </c>
      <c r="AJ23" s="11" t="s">
        <v>7</v>
      </c>
      <c r="AK23" s="46"/>
      <c r="AL23" s="47"/>
      <c r="AM23" s="46"/>
      <c r="AN23" s="46"/>
      <c r="AO23" s="46"/>
      <c r="AP23" s="26">
        <v>42754</v>
      </c>
      <c r="AQ23" s="26">
        <v>43057</v>
      </c>
      <c r="AR23" s="46"/>
      <c r="AS23" s="11" t="s">
        <v>6</v>
      </c>
      <c r="AT23" s="46"/>
      <c r="AU23" s="46"/>
      <c r="AV23" s="11" t="s">
        <v>6</v>
      </c>
      <c r="AW23" s="46"/>
      <c r="AX23" s="46"/>
      <c r="AY23" s="46"/>
      <c r="AZ23" s="29" t="s">
        <v>1474</v>
      </c>
      <c r="BA23" s="9">
        <f>N23+AL23</f>
        <v>49878000</v>
      </c>
      <c r="BB23" s="1" t="s">
        <v>270</v>
      </c>
      <c r="BC23" s="1" t="s">
        <v>47</v>
      </c>
      <c r="BD23" s="1" t="s">
        <v>202</v>
      </c>
      <c r="BE23" s="2"/>
      <c r="BF23" s="107" t="s">
        <v>1473</v>
      </c>
      <c r="BG23" s="1" t="s">
        <v>1</v>
      </c>
      <c r="BH23" s="2"/>
      <c r="BI23" s="2"/>
      <c r="BJ23" s="1" t="s">
        <v>0</v>
      </c>
      <c r="BK23" s="90" t="s">
        <v>260</v>
      </c>
      <c r="BL23" s="45">
        <f>IF((($BP$2-E23)/AG23)&gt;1,100,($BP$2-E23)/AG23*100)</f>
        <v>23.666666666666668</v>
      </c>
      <c r="BM23" s="45">
        <f>IF((($BP$2-AP23)/AG23)&gt;1,100,($BP$2-AP23)/AG23*100)</f>
        <v>23.666666666666668</v>
      </c>
      <c r="BN23" s="2"/>
      <c r="BO23" s="45">
        <f>VLOOKUP(A23,'[1]PAGOS-NACION'!A:AK,37,0)</f>
        <v>64</v>
      </c>
      <c r="BP23" s="2"/>
    </row>
    <row r="24" spans="1:68" ht="12.75" customHeight="1" x14ac:dyDescent="0.25">
      <c r="A24" s="103" t="s">
        <v>1472</v>
      </c>
      <c r="B24" s="31" t="s">
        <v>23</v>
      </c>
      <c r="C24" s="11">
        <v>22</v>
      </c>
      <c r="D24" s="11" t="s">
        <v>1470</v>
      </c>
      <c r="E24" s="27">
        <v>42754</v>
      </c>
      <c r="F24" s="11" t="s">
        <v>1471</v>
      </c>
      <c r="G24" s="11" t="s">
        <v>59</v>
      </c>
      <c r="H24" s="11" t="s">
        <v>239</v>
      </c>
      <c r="I24" s="30" t="s">
        <v>15</v>
      </c>
      <c r="J24" s="15">
        <v>12717</v>
      </c>
      <c r="K24" s="15">
        <v>5817</v>
      </c>
      <c r="L24" s="11" t="s">
        <v>18</v>
      </c>
      <c r="M24" s="17">
        <v>4457400</v>
      </c>
      <c r="N24" s="17">
        <v>44574000</v>
      </c>
      <c r="O24" s="48" t="s">
        <v>17</v>
      </c>
      <c r="P24" s="11" t="s">
        <v>16</v>
      </c>
      <c r="Q24" s="11" t="s">
        <v>10</v>
      </c>
      <c r="R24" s="28">
        <v>52896623</v>
      </c>
      <c r="S24" s="16" t="s">
        <v>15</v>
      </c>
      <c r="T24" s="11" t="s">
        <v>502</v>
      </c>
      <c r="U24" s="15" t="s">
        <v>15</v>
      </c>
      <c r="V24" s="11" t="s">
        <v>1470</v>
      </c>
      <c r="W24" s="11" t="s">
        <v>13</v>
      </c>
      <c r="X24" s="11" t="s">
        <v>39</v>
      </c>
      <c r="Y24" s="11" t="s">
        <v>284</v>
      </c>
      <c r="Z24" s="27">
        <v>42754</v>
      </c>
      <c r="AA24" s="11" t="s">
        <v>1469</v>
      </c>
      <c r="AB24" s="13" t="s">
        <v>981</v>
      </c>
      <c r="AC24" s="11" t="s">
        <v>11</v>
      </c>
      <c r="AD24" s="11" t="s">
        <v>10</v>
      </c>
      <c r="AE24" s="33">
        <v>51725551</v>
      </c>
      <c r="AF24" s="13" t="s">
        <v>980</v>
      </c>
      <c r="AG24" s="11">
        <v>300</v>
      </c>
      <c r="AH24" s="11" t="s">
        <v>8</v>
      </c>
      <c r="AI24" s="11">
        <v>0</v>
      </c>
      <c r="AJ24" s="11" t="s">
        <v>7</v>
      </c>
      <c r="AK24" s="46"/>
      <c r="AL24" s="47"/>
      <c r="AM24" s="46"/>
      <c r="AN24" s="46"/>
      <c r="AO24" s="46"/>
      <c r="AP24" s="26">
        <v>42754</v>
      </c>
      <c r="AQ24" s="26">
        <v>43057</v>
      </c>
      <c r="AR24" s="46"/>
      <c r="AS24" s="11" t="s">
        <v>6</v>
      </c>
      <c r="AT24" s="46"/>
      <c r="AU24" s="46"/>
      <c r="AV24" s="11" t="s">
        <v>6</v>
      </c>
      <c r="AW24" s="46"/>
      <c r="AX24" s="46"/>
      <c r="AY24" s="46"/>
      <c r="AZ24" s="29" t="s">
        <v>1468</v>
      </c>
      <c r="BA24" s="9">
        <f>N24+AL24</f>
        <v>44574000</v>
      </c>
      <c r="BB24" s="1" t="s">
        <v>5</v>
      </c>
      <c r="BC24" s="1" t="s">
        <v>47</v>
      </c>
      <c r="BD24" s="8" t="s">
        <v>3</v>
      </c>
      <c r="BE24" s="2"/>
      <c r="BF24" s="107" t="s">
        <v>1467</v>
      </c>
      <c r="BG24" s="1" t="s">
        <v>1</v>
      </c>
      <c r="BH24" s="2"/>
      <c r="BI24" s="2"/>
      <c r="BJ24" s="1" t="s">
        <v>0</v>
      </c>
      <c r="BK24" s="90" t="s">
        <v>260</v>
      </c>
      <c r="BL24" s="45">
        <f>IF((($BP$2-E24)/AG24)&gt;1,100,($BP$2-E24)/AG24*100)</f>
        <v>23.666666666666668</v>
      </c>
      <c r="BM24" s="45">
        <f>IF((($BP$2-AP24)/AG24)&gt;1,100,($BP$2-AP24)/AG24*100)</f>
        <v>23.666666666666668</v>
      </c>
      <c r="BN24" s="2"/>
      <c r="BO24" s="45">
        <f>VLOOKUP(A24,'[1]PAGOS-NACION'!A:AK,37,0)</f>
        <v>64</v>
      </c>
      <c r="BP24" s="2"/>
    </row>
    <row r="25" spans="1:68" ht="12.75" customHeight="1" x14ac:dyDescent="0.25">
      <c r="A25" s="103" t="s">
        <v>1466</v>
      </c>
      <c r="B25" s="31" t="s">
        <v>23</v>
      </c>
      <c r="C25" s="11">
        <v>23</v>
      </c>
      <c r="D25" s="11" t="s">
        <v>1464</v>
      </c>
      <c r="E25" s="27">
        <v>42754</v>
      </c>
      <c r="F25" s="11" t="s">
        <v>1465</v>
      </c>
      <c r="G25" s="11" t="s">
        <v>59</v>
      </c>
      <c r="H25" s="11" t="s">
        <v>239</v>
      </c>
      <c r="I25" s="30" t="s">
        <v>15</v>
      </c>
      <c r="J25" s="15">
        <v>5517</v>
      </c>
      <c r="K25" s="15">
        <v>5917</v>
      </c>
      <c r="L25" s="11" t="s">
        <v>18</v>
      </c>
      <c r="M25" s="17">
        <v>5946600</v>
      </c>
      <c r="N25" s="17">
        <v>59466000</v>
      </c>
      <c r="O25" s="48" t="s">
        <v>17</v>
      </c>
      <c r="P25" s="11" t="s">
        <v>16</v>
      </c>
      <c r="Q25" s="11" t="s">
        <v>10</v>
      </c>
      <c r="R25" s="28">
        <v>80198100</v>
      </c>
      <c r="S25" s="16" t="s">
        <v>15</v>
      </c>
      <c r="T25" s="11" t="s">
        <v>502</v>
      </c>
      <c r="U25" s="15" t="s">
        <v>15</v>
      </c>
      <c r="V25" s="11" t="s">
        <v>1464</v>
      </c>
      <c r="W25" s="11" t="s">
        <v>13</v>
      </c>
      <c r="X25" s="11" t="s">
        <v>39</v>
      </c>
      <c r="Y25" s="11" t="s">
        <v>284</v>
      </c>
      <c r="Z25" s="27">
        <v>42754</v>
      </c>
      <c r="AA25" s="11" t="s">
        <v>1463</v>
      </c>
      <c r="AB25" s="13" t="s">
        <v>566</v>
      </c>
      <c r="AC25" s="11" t="s">
        <v>11</v>
      </c>
      <c r="AD25" s="11" t="s">
        <v>10</v>
      </c>
      <c r="AE25" s="33">
        <v>52619376</v>
      </c>
      <c r="AF25" s="13" t="s">
        <v>565</v>
      </c>
      <c r="AG25" s="11">
        <v>300</v>
      </c>
      <c r="AH25" s="11" t="s">
        <v>8</v>
      </c>
      <c r="AI25" s="11">
        <v>0</v>
      </c>
      <c r="AJ25" s="11" t="s">
        <v>7</v>
      </c>
      <c r="AK25" s="46"/>
      <c r="AL25" s="47"/>
      <c r="AM25" s="46"/>
      <c r="AN25" s="46"/>
      <c r="AO25" s="46"/>
      <c r="AP25" s="26">
        <v>42754</v>
      </c>
      <c r="AQ25" s="26">
        <v>43057</v>
      </c>
      <c r="AR25" s="46"/>
      <c r="AS25" s="11" t="s">
        <v>6</v>
      </c>
      <c r="AT25" s="46"/>
      <c r="AU25" s="46"/>
      <c r="AV25" s="11" t="s">
        <v>6</v>
      </c>
      <c r="AW25" s="46"/>
      <c r="AX25" s="46"/>
      <c r="AY25" s="46"/>
      <c r="AZ25" s="29" t="s">
        <v>1462</v>
      </c>
      <c r="BA25" s="9">
        <f>N25+AL25</f>
        <v>59466000</v>
      </c>
      <c r="BB25" s="1" t="s">
        <v>33</v>
      </c>
      <c r="BC25" s="1" t="s">
        <v>47</v>
      </c>
      <c r="BD25" s="1" t="s">
        <v>202</v>
      </c>
      <c r="BE25" s="2"/>
      <c r="BF25" s="107" t="s">
        <v>1461</v>
      </c>
      <c r="BG25" s="1" t="s">
        <v>1</v>
      </c>
      <c r="BH25" s="2"/>
      <c r="BI25" s="2"/>
      <c r="BJ25" s="1" t="s">
        <v>0</v>
      </c>
      <c r="BK25" s="111" t="s">
        <v>562</v>
      </c>
      <c r="BL25" s="45">
        <f>IF((($BP$2-E25)/AG25)&gt;1,100,($BP$2-E25)/AG25*100)</f>
        <v>23.666666666666668</v>
      </c>
      <c r="BM25" s="45">
        <f>IF((($BP$2-AP25)/AG25)&gt;1,100,($BP$2-AP25)/AG25*100)</f>
        <v>23.666666666666668</v>
      </c>
      <c r="BN25" s="2"/>
      <c r="BO25" s="45">
        <f>VLOOKUP(A25,'[1]PAGOS-NACION'!A:AK,37,0)</f>
        <v>64</v>
      </c>
      <c r="BP25" s="2"/>
    </row>
    <row r="26" spans="1:68" ht="12.75" customHeight="1" x14ac:dyDescent="0.25">
      <c r="A26" s="103" t="s">
        <v>1460</v>
      </c>
      <c r="B26" s="31" t="s">
        <v>23</v>
      </c>
      <c r="C26" s="11">
        <v>24</v>
      </c>
      <c r="D26" s="11" t="s">
        <v>1458</v>
      </c>
      <c r="E26" s="27">
        <v>42754</v>
      </c>
      <c r="F26" s="11" t="s">
        <v>1459</v>
      </c>
      <c r="G26" s="11" t="s">
        <v>59</v>
      </c>
      <c r="H26" s="11" t="s">
        <v>239</v>
      </c>
      <c r="I26" s="30" t="s">
        <v>15</v>
      </c>
      <c r="J26" s="15">
        <v>6317</v>
      </c>
      <c r="K26" s="15">
        <v>6017</v>
      </c>
      <c r="L26" s="11" t="s">
        <v>18</v>
      </c>
      <c r="M26" s="17">
        <v>4090200</v>
      </c>
      <c r="N26" s="17">
        <v>40902000</v>
      </c>
      <c r="O26" s="48" t="s">
        <v>17</v>
      </c>
      <c r="P26" s="11" t="s">
        <v>16</v>
      </c>
      <c r="Q26" s="11" t="s">
        <v>10</v>
      </c>
      <c r="R26" s="28">
        <v>1069258102</v>
      </c>
      <c r="S26" s="16" t="s">
        <v>15</v>
      </c>
      <c r="T26" s="11" t="s">
        <v>502</v>
      </c>
      <c r="U26" s="15" t="s">
        <v>15</v>
      </c>
      <c r="V26" s="11" t="s">
        <v>1458</v>
      </c>
      <c r="W26" s="11" t="s">
        <v>13</v>
      </c>
      <c r="X26" s="11" t="s">
        <v>39</v>
      </c>
      <c r="Y26" s="11" t="s">
        <v>284</v>
      </c>
      <c r="Z26" s="27">
        <v>42754</v>
      </c>
      <c r="AA26" s="11" t="s">
        <v>1457</v>
      </c>
      <c r="AB26" s="13" t="s">
        <v>79</v>
      </c>
      <c r="AC26" s="11" t="s">
        <v>11</v>
      </c>
      <c r="AD26" s="11" t="s">
        <v>10</v>
      </c>
      <c r="AE26" s="33">
        <v>79596704</v>
      </c>
      <c r="AF26" s="13" t="s">
        <v>78</v>
      </c>
      <c r="AG26" s="11">
        <v>300</v>
      </c>
      <c r="AH26" s="11" t="s">
        <v>8</v>
      </c>
      <c r="AI26" s="11">
        <v>0</v>
      </c>
      <c r="AJ26" s="11" t="s">
        <v>7</v>
      </c>
      <c r="AK26" s="46"/>
      <c r="AL26" s="47"/>
      <c r="AM26" s="46"/>
      <c r="AN26" s="46"/>
      <c r="AO26" s="46"/>
      <c r="AP26" s="26">
        <v>42754</v>
      </c>
      <c r="AQ26" s="26">
        <v>43057</v>
      </c>
      <c r="AR26" s="46"/>
      <c r="AS26" s="11" t="s">
        <v>6</v>
      </c>
      <c r="AT26" s="46"/>
      <c r="AU26" s="46"/>
      <c r="AV26" s="11" t="s">
        <v>6</v>
      </c>
      <c r="AW26" s="46"/>
      <c r="AX26" s="46"/>
      <c r="AY26" s="46"/>
      <c r="AZ26" s="29" t="s">
        <v>1456</v>
      </c>
      <c r="BA26" s="9">
        <f>N26+AL26</f>
        <v>40902000</v>
      </c>
      <c r="BB26" s="1" t="s">
        <v>270</v>
      </c>
      <c r="BC26" s="1" t="s">
        <v>47</v>
      </c>
      <c r="BD26" s="8" t="s">
        <v>3</v>
      </c>
      <c r="BE26" s="2"/>
      <c r="BF26" s="107" t="s">
        <v>1455</v>
      </c>
      <c r="BG26" s="1" t="s">
        <v>1</v>
      </c>
      <c r="BH26" s="2"/>
      <c r="BI26" s="2"/>
      <c r="BJ26" s="1" t="s">
        <v>0</v>
      </c>
      <c r="BK26" s="90" t="s">
        <v>260</v>
      </c>
      <c r="BL26" s="45">
        <f>IF((($BP$2-E26)/AG26)&gt;1,100,($BP$2-E26)/AG26*100)</f>
        <v>23.666666666666668</v>
      </c>
      <c r="BM26" s="45">
        <f>IF((($BP$2-AP26)/AG26)&gt;1,100,($BP$2-AP26)/AG26*100)</f>
        <v>23.666666666666668</v>
      </c>
      <c r="BN26" s="2"/>
      <c r="BO26" s="45">
        <f>VLOOKUP(A26,'[1]PAGOS-NACION'!A:AK,37,0)</f>
        <v>64</v>
      </c>
      <c r="BP26" s="2"/>
    </row>
    <row r="27" spans="1:68" ht="12.75" customHeight="1" x14ac:dyDescent="0.25">
      <c r="A27" s="103" t="s">
        <v>1454</v>
      </c>
      <c r="B27" s="31" t="s">
        <v>23</v>
      </c>
      <c r="C27" s="11">
        <v>25</v>
      </c>
      <c r="D27" s="11" t="s">
        <v>1452</v>
      </c>
      <c r="E27" s="27">
        <v>42754</v>
      </c>
      <c r="F27" s="11" t="s">
        <v>1453</v>
      </c>
      <c r="G27" s="11" t="s">
        <v>59</v>
      </c>
      <c r="H27" s="11" t="s">
        <v>239</v>
      </c>
      <c r="I27" s="30" t="s">
        <v>15</v>
      </c>
      <c r="J27" s="15">
        <v>5917</v>
      </c>
      <c r="K27" s="15">
        <v>6117</v>
      </c>
      <c r="L27" s="11" t="s">
        <v>18</v>
      </c>
      <c r="M27" s="17">
        <v>2228700</v>
      </c>
      <c r="N27" s="17">
        <v>22287000</v>
      </c>
      <c r="O27" s="48" t="s">
        <v>17</v>
      </c>
      <c r="P27" s="11" t="s">
        <v>16</v>
      </c>
      <c r="Q27" s="11" t="s">
        <v>10</v>
      </c>
      <c r="R27" s="28">
        <v>79862793</v>
      </c>
      <c r="S27" s="16" t="s">
        <v>15</v>
      </c>
      <c r="T27" s="11" t="s">
        <v>502</v>
      </c>
      <c r="U27" s="15" t="s">
        <v>15</v>
      </c>
      <c r="V27" s="11" t="s">
        <v>1452</v>
      </c>
      <c r="W27" s="11" t="s">
        <v>13</v>
      </c>
      <c r="X27" s="117" t="s">
        <v>90</v>
      </c>
      <c r="Y27" s="11" t="s">
        <v>284</v>
      </c>
      <c r="Z27" s="27">
        <v>42754</v>
      </c>
      <c r="AA27" s="11">
        <v>2756117</v>
      </c>
      <c r="AB27" s="13" t="s">
        <v>374</v>
      </c>
      <c r="AC27" s="11" t="s">
        <v>11</v>
      </c>
      <c r="AD27" s="11" t="s">
        <v>10</v>
      </c>
      <c r="AE27" s="33">
        <v>26421443</v>
      </c>
      <c r="AF27" s="13" t="s">
        <v>373</v>
      </c>
      <c r="AG27" s="11">
        <v>300</v>
      </c>
      <c r="AH27" s="11" t="s">
        <v>8</v>
      </c>
      <c r="AI27" s="11">
        <v>0</v>
      </c>
      <c r="AJ27" s="11" t="s">
        <v>7</v>
      </c>
      <c r="AK27" s="46"/>
      <c r="AL27" s="47"/>
      <c r="AM27" s="46"/>
      <c r="AN27" s="46"/>
      <c r="AO27" s="46"/>
      <c r="AP27" s="26">
        <v>42754</v>
      </c>
      <c r="AQ27" s="26">
        <v>43057</v>
      </c>
      <c r="AR27" s="46"/>
      <c r="AS27" s="11" t="s">
        <v>6</v>
      </c>
      <c r="AT27" s="46"/>
      <c r="AU27" s="46"/>
      <c r="AV27" s="11" t="s">
        <v>6</v>
      </c>
      <c r="AW27" s="46"/>
      <c r="AX27" s="46"/>
      <c r="AY27" s="46"/>
      <c r="AZ27" s="29" t="s">
        <v>1451</v>
      </c>
      <c r="BA27" s="9">
        <f>N27+AL27</f>
        <v>22287000</v>
      </c>
      <c r="BB27" s="1" t="s">
        <v>1450</v>
      </c>
      <c r="BC27" s="1" t="s">
        <v>47</v>
      </c>
      <c r="BD27" s="1" t="s">
        <v>202</v>
      </c>
      <c r="BE27" s="2"/>
      <c r="BF27" s="107" t="s">
        <v>1449</v>
      </c>
      <c r="BG27" s="1" t="s">
        <v>1</v>
      </c>
      <c r="BH27" s="2"/>
      <c r="BI27" s="2"/>
      <c r="BJ27" s="1" t="s">
        <v>0</v>
      </c>
      <c r="BK27" s="90" t="s">
        <v>260</v>
      </c>
      <c r="BL27" s="45">
        <f>IF((($BP$2-E27)/AG27)&gt;1,100,($BP$2-E27)/AG27*100)</f>
        <v>23.666666666666668</v>
      </c>
      <c r="BM27" s="45">
        <f>IF((($BP$2-AP27)/AG27)&gt;1,100,($BP$2-AP27)/AG27*100)</f>
        <v>23.666666666666668</v>
      </c>
      <c r="BN27" s="2"/>
      <c r="BO27" s="45">
        <f>VLOOKUP(A27,'[1]PAGOS-NACION'!A:AK,37,0)</f>
        <v>64</v>
      </c>
      <c r="BP27" s="2"/>
    </row>
    <row r="28" spans="1:68" ht="12.75" customHeight="1" x14ac:dyDescent="0.25">
      <c r="A28" s="103" t="s">
        <v>1448</v>
      </c>
      <c r="B28" s="31" t="s">
        <v>23</v>
      </c>
      <c r="C28" s="11">
        <v>26</v>
      </c>
      <c r="D28" s="11" t="s">
        <v>1447</v>
      </c>
      <c r="E28" s="27">
        <v>42754</v>
      </c>
      <c r="F28" s="11" t="s">
        <v>1446</v>
      </c>
      <c r="G28" s="11" t="s">
        <v>59</v>
      </c>
      <c r="H28" s="11" t="s">
        <v>239</v>
      </c>
      <c r="I28" s="30" t="s">
        <v>15</v>
      </c>
      <c r="J28" s="15">
        <v>9217</v>
      </c>
      <c r="K28" s="15">
        <v>6217</v>
      </c>
      <c r="L28" s="11" t="s">
        <v>193</v>
      </c>
      <c r="M28" s="17">
        <v>4987800</v>
      </c>
      <c r="N28" s="17">
        <v>49878000</v>
      </c>
      <c r="O28" s="48" t="s">
        <v>17</v>
      </c>
      <c r="P28" s="11" t="s">
        <v>16</v>
      </c>
      <c r="Q28" s="11" t="s">
        <v>10</v>
      </c>
      <c r="R28" s="28">
        <v>52312202</v>
      </c>
      <c r="S28" s="16" t="s">
        <v>15</v>
      </c>
      <c r="T28" s="11" t="s">
        <v>502</v>
      </c>
      <c r="U28" s="15" t="s">
        <v>15</v>
      </c>
      <c r="V28" s="11" t="s">
        <v>1445</v>
      </c>
      <c r="W28" s="11" t="s">
        <v>13</v>
      </c>
      <c r="X28" s="11" t="s">
        <v>39</v>
      </c>
      <c r="Y28" s="11" t="s">
        <v>284</v>
      </c>
      <c r="Z28" s="27">
        <v>42754</v>
      </c>
      <c r="AA28" s="11" t="s">
        <v>1444</v>
      </c>
      <c r="AB28" s="13" t="s">
        <v>297</v>
      </c>
      <c r="AC28" s="11" t="s">
        <v>11</v>
      </c>
      <c r="AD28" s="11" t="s">
        <v>10</v>
      </c>
      <c r="AE28" s="33">
        <v>70547559</v>
      </c>
      <c r="AF28" s="13" t="s">
        <v>296</v>
      </c>
      <c r="AG28" s="11">
        <v>300</v>
      </c>
      <c r="AH28" s="11" t="s">
        <v>8</v>
      </c>
      <c r="AI28" s="11">
        <v>0</v>
      </c>
      <c r="AJ28" s="11" t="s">
        <v>7</v>
      </c>
      <c r="AK28" s="46"/>
      <c r="AL28" s="47"/>
      <c r="AM28" s="46"/>
      <c r="AN28" s="46"/>
      <c r="AO28" s="46"/>
      <c r="AP28" s="26">
        <v>42754</v>
      </c>
      <c r="AQ28" s="26">
        <v>43057</v>
      </c>
      <c r="AR28" s="46"/>
      <c r="AS28" s="11" t="s">
        <v>6</v>
      </c>
      <c r="AT28" s="46"/>
      <c r="AU28" s="46"/>
      <c r="AV28" s="11" t="s">
        <v>415</v>
      </c>
      <c r="AW28" s="11" t="s">
        <v>802</v>
      </c>
      <c r="AX28" s="27">
        <v>42828</v>
      </c>
      <c r="AY28" s="46"/>
      <c r="AZ28" s="29" t="s">
        <v>1443</v>
      </c>
      <c r="BA28" s="9">
        <f>N28+AL28</f>
        <v>49878000</v>
      </c>
      <c r="BB28" s="1" t="s">
        <v>270</v>
      </c>
      <c r="BC28" s="1" t="s">
        <v>47</v>
      </c>
      <c r="BD28" s="8" t="s">
        <v>3</v>
      </c>
      <c r="BE28" s="2"/>
      <c r="BF28" s="107" t="s">
        <v>1442</v>
      </c>
      <c r="BG28" s="1" t="s">
        <v>1</v>
      </c>
      <c r="BH28" s="6" t="s">
        <v>799</v>
      </c>
      <c r="BI28" s="2"/>
      <c r="BJ28" s="1" t="s">
        <v>0</v>
      </c>
      <c r="BK28" s="90" t="s">
        <v>260</v>
      </c>
      <c r="BL28" s="45">
        <f>IF((($BP$2-E28)/AG28)&gt;1,100,($BP$2-E28)/AG28*100)</f>
        <v>23.666666666666668</v>
      </c>
      <c r="BM28" s="45">
        <f>IF((($BP$2-AP28)/AG28)&gt;1,100,($BP$2-AP28)/AG28*100)</f>
        <v>23.666666666666668</v>
      </c>
      <c r="BN28" s="2"/>
      <c r="BO28" s="45">
        <f>VLOOKUP(A28,'[1]PAGOS-NACION'!A:AK,37,0)</f>
        <v>54.085787321063393</v>
      </c>
      <c r="BP28" s="2"/>
    </row>
    <row r="29" spans="1:68" ht="12.75" customHeight="1" x14ac:dyDescent="0.25">
      <c r="A29" s="103" t="s">
        <v>1441</v>
      </c>
      <c r="B29" s="31" t="s">
        <v>23</v>
      </c>
      <c r="C29" s="11">
        <v>27</v>
      </c>
      <c r="D29" s="11" t="s">
        <v>1439</v>
      </c>
      <c r="E29" s="27">
        <v>42754</v>
      </c>
      <c r="F29" s="11" t="s">
        <v>1440</v>
      </c>
      <c r="G29" s="11" t="s">
        <v>59</v>
      </c>
      <c r="H29" s="11" t="s">
        <v>239</v>
      </c>
      <c r="I29" s="30" t="s">
        <v>15</v>
      </c>
      <c r="J29" s="15">
        <v>8417</v>
      </c>
      <c r="K29" s="15">
        <v>6317</v>
      </c>
      <c r="L29" s="11" t="s">
        <v>18</v>
      </c>
      <c r="M29" s="17">
        <v>4987800</v>
      </c>
      <c r="N29" s="17">
        <v>49878000</v>
      </c>
      <c r="O29" s="48" t="s">
        <v>17</v>
      </c>
      <c r="P29" s="11" t="s">
        <v>16</v>
      </c>
      <c r="Q29" s="11" t="s">
        <v>10</v>
      </c>
      <c r="R29" s="28">
        <v>80192354</v>
      </c>
      <c r="S29" s="16" t="s">
        <v>15</v>
      </c>
      <c r="T29" s="11" t="s">
        <v>502</v>
      </c>
      <c r="U29" s="15" t="s">
        <v>15</v>
      </c>
      <c r="V29" s="11" t="s">
        <v>1439</v>
      </c>
      <c r="W29" s="11" t="s">
        <v>13</v>
      </c>
      <c r="X29" s="11" t="s">
        <v>39</v>
      </c>
      <c r="Y29" s="11" t="s">
        <v>284</v>
      </c>
      <c r="Z29" s="27">
        <v>42754</v>
      </c>
      <c r="AA29" s="11" t="s">
        <v>1438</v>
      </c>
      <c r="AB29" s="13" t="s">
        <v>51</v>
      </c>
      <c r="AC29" s="11" t="s">
        <v>11</v>
      </c>
      <c r="AD29" s="11" t="s">
        <v>10</v>
      </c>
      <c r="AE29" s="33">
        <v>52767503</v>
      </c>
      <c r="AF29" s="13" t="s">
        <v>50</v>
      </c>
      <c r="AG29" s="11">
        <v>300</v>
      </c>
      <c r="AH29" s="11" t="s">
        <v>8</v>
      </c>
      <c r="AI29" s="11">
        <v>0</v>
      </c>
      <c r="AJ29" s="11" t="s">
        <v>7</v>
      </c>
      <c r="AK29" s="46"/>
      <c r="AL29" s="47"/>
      <c r="AM29" s="46"/>
      <c r="AN29" s="46"/>
      <c r="AO29" s="46"/>
      <c r="AP29" s="26">
        <v>42754</v>
      </c>
      <c r="AQ29" s="26">
        <v>43057</v>
      </c>
      <c r="AR29" s="46"/>
      <c r="AS29" s="11" t="s">
        <v>6</v>
      </c>
      <c r="AT29" s="46"/>
      <c r="AU29" s="46"/>
      <c r="AV29" s="11" t="s">
        <v>6</v>
      </c>
      <c r="AW29" s="46"/>
      <c r="AX29" s="46"/>
      <c r="AY29" s="46"/>
      <c r="AZ29" s="29" t="s">
        <v>1437</v>
      </c>
      <c r="BA29" s="9">
        <f>N29+AL29</f>
        <v>49878000</v>
      </c>
      <c r="BB29" s="1" t="s">
        <v>5</v>
      </c>
      <c r="BC29" s="1" t="s">
        <v>47</v>
      </c>
      <c r="BD29" s="1" t="s">
        <v>202</v>
      </c>
      <c r="BE29" s="2"/>
      <c r="BF29" s="107" t="s">
        <v>1436</v>
      </c>
      <c r="BG29" s="1" t="s">
        <v>1</v>
      </c>
      <c r="BH29" s="2"/>
      <c r="BI29" s="2"/>
      <c r="BJ29" s="1" t="s">
        <v>0</v>
      </c>
      <c r="BK29" s="90" t="s">
        <v>260</v>
      </c>
      <c r="BL29" s="45">
        <f>IF((($BP$2-E29)/AG29)&gt;1,100,($BP$2-E29)/AG29*100)</f>
        <v>23.666666666666668</v>
      </c>
      <c r="BM29" s="45">
        <f>IF((($BP$2-AP29)/AG29)&gt;1,100,($BP$2-AP29)/AG29*100)</f>
        <v>23.666666666666668</v>
      </c>
      <c r="BN29" s="2"/>
      <c r="BO29" s="45">
        <f>VLOOKUP(A29,'[1]PAGOS-NACION'!A:AK,37,0)</f>
        <v>64</v>
      </c>
      <c r="BP29" s="2"/>
    </row>
    <row r="30" spans="1:68" ht="12.75" customHeight="1" x14ac:dyDescent="0.25">
      <c r="A30" s="103" t="s">
        <v>1435</v>
      </c>
      <c r="B30" s="31" t="s">
        <v>23</v>
      </c>
      <c r="C30" s="11">
        <v>28</v>
      </c>
      <c r="D30" s="11" t="s">
        <v>1433</v>
      </c>
      <c r="E30" s="27">
        <v>42755</v>
      </c>
      <c r="F30" s="11" t="s">
        <v>1434</v>
      </c>
      <c r="G30" s="11" t="s">
        <v>59</v>
      </c>
      <c r="H30" s="11" t="s">
        <v>239</v>
      </c>
      <c r="I30" s="30" t="s">
        <v>15</v>
      </c>
      <c r="J30" s="15">
        <v>7517</v>
      </c>
      <c r="K30" s="15">
        <v>6417</v>
      </c>
      <c r="L30" s="11" t="s">
        <v>18</v>
      </c>
      <c r="M30" s="17">
        <v>4457400</v>
      </c>
      <c r="N30" s="17">
        <v>44574000</v>
      </c>
      <c r="O30" s="48" t="s">
        <v>17</v>
      </c>
      <c r="P30" s="11" t="s">
        <v>16</v>
      </c>
      <c r="Q30" s="11" t="s">
        <v>10</v>
      </c>
      <c r="R30" s="28">
        <v>1018408609</v>
      </c>
      <c r="S30" s="16" t="s">
        <v>15</v>
      </c>
      <c r="T30" s="11" t="s">
        <v>502</v>
      </c>
      <c r="U30" s="15" t="s">
        <v>15</v>
      </c>
      <c r="V30" s="11" t="s">
        <v>1433</v>
      </c>
      <c r="W30" s="11" t="s">
        <v>13</v>
      </c>
      <c r="X30" s="11" t="s">
        <v>39</v>
      </c>
      <c r="Y30" s="11" t="s">
        <v>284</v>
      </c>
      <c r="Z30" s="27">
        <v>42755</v>
      </c>
      <c r="AA30" s="11" t="s">
        <v>1432</v>
      </c>
      <c r="AB30" s="13" t="s">
        <v>1431</v>
      </c>
      <c r="AC30" s="11" t="s">
        <v>11</v>
      </c>
      <c r="AD30" s="11" t="s">
        <v>10</v>
      </c>
      <c r="AE30" s="55">
        <v>51699583</v>
      </c>
      <c r="AF30" s="13" t="s">
        <v>1430</v>
      </c>
      <c r="AG30" s="11">
        <v>300</v>
      </c>
      <c r="AH30" s="11" t="s">
        <v>8</v>
      </c>
      <c r="AI30" s="11">
        <v>0</v>
      </c>
      <c r="AJ30" s="11" t="s">
        <v>7</v>
      </c>
      <c r="AK30" s="46"/>
      <c r="AL30" s="47"/>
      <c r="AM30" s="46"/>
      <c r="AN30" s="46"/>
      <c r="AO30" s="46"/>
      <c r="AP30" s="26">
        <v>42755</v>
      </c>
      <c r="AQ30" s="26">
        <v>43058</v>
      </c>
      <c r="AR30" s="46"/>
      <c r="AS30" s="11" t="s">
        <v>6</v>
      </c>
      <c r="AT30" s="46"/>
      <c r="AU30" s="46"/>
      <c r="AV30" s="11" t="s">
        <v>6</v>
      </c>
      <c r="AW30" s="46"/>
      <c r="AX30" s="46"/>
      <c r="AY30" s="46"/>
      <c r="AZ30" s="29" t="s">
        <v>1429</v>
      </c>
      <c r="BA30" s="9">
        <f>N30+AL30</f>
        <v>44574000</v>
      </c>
      <c r="BB30" s="1" t="s">
        <v>5</v>
      </c>
      <c r="BC30" s="1" t="s">
        <v>47</v>
      </c>
      <c r="BD30" s="8" t="s">
        <v>3</v>
      </c>
      <c r="BE30" s="2"/>
      <c r="BF30" s="107" t="s">
        <v>1428</v>
      </c>
      <c r="BG30" s="1" t="s">
        <v>1</v>
      </c>
      <c r="BH30" s="2"/>
      <c r="BI30" s="2"/>
      <c r="BJ30" s="1" t="s">
        <v>0</v>
      </c>
      <c r="BK30" s="90" t="s">
        <v>260</v>
      </c>
      <c r="BL30" s="45">
        <f>IF((($BP$2-E30)/AG30)&gt;1,100,($BP$2-E30)/AG30*100)</f>
        <v>23.333333333333332</v>
      </c>
      <c r="BM30" s="45">
        <f>IF((($BP$2-AP30)/AG30)&gt;1,100,($BP$2-AP30)/AG30*100)</f>
        <v>23.333333333333332</v>
      </c>
      <c r="BN30" s="2"/>
      <c r="BO30" s="45">
        <f>VLOOKUP(A30,'[1]PAGOS-NACION'!A:AK,37,0)</f>
        <v>63.666666666666671</v>
      </c>
      <c r="BP30" s="2"/>
    </row>
    <row r="31" spans="1:68" ht="12.75" customHeight="1" x14ac:dyDescent="0.25">
      <c r="A31" s="103" t="s">
        <v>1427</v>
      </c>
      <c r="B31" s="31" t="s">
        <v>23</v>
      </c>
      <c r="C31" s="11">
        <v>29</v>
      </c>
      <c r="D31" s="11" t="s">
        <v>1425</v>
      </c>
      <c r="E31" s="27">
        <v>42755</v>
      </c>
      <c r="F31" s="11" t="s">
        <v>1426</v>
      </c>
      <c r="G31" s="11" t="s">
        <v>59</v>
      </c>
      <c r="H31" s="11" t="s">
        <v>239</v>
      </c>
      <c r="I31" s="30" t="s">
        <v>15</v>
      </c>
      <c r="J31" s="15">
        <v>4917</v>
      </c>
      <c r="K31" s="15">
        <v>6517</v>
      </c>
      <c r="L31" s="11" t="s">
        <v>18</v>
      </c>
      <c r="M31" s="17">
        <v>3559800</v>
      </c>
      <c r="N31" s="17">
        <v>35598000</v>
      </c>
      <c r="O31" s="48" t="s">
        <v>17</v>
      </c>
      <c r="P31" s="11" t="s">
        <v>16</v>
      </c>
      <c r="Q31" s="11" t="s">
        <v>10</v>
      </c>
      <c r="R31" s="28">
        <v>79513292</v>
      </c>
      <c r="S31" s="16" t="s">
        <v>15</v>
      </c>
      <c r="T31" s="11" t="s">
        <v>502</v>
      </c>
      <c r="U31" s="15" t="s">
        <v>15</v>
      </c>
      <c r="V31" s="11" t="s">
        <v>1425</v>
      </c>
      <c r="W31" s="11" t="s">
        <v>13</v>
      </c>
      <c r="X31" s="11" t="s">
        <v>39</v>
      </c>
      <c r="Y31" s="11" t="s">
        <v>284</v>
      </c>
      <c r="Z31" s="27">
        <v>42755</v>
      </c>
      <c r="AA31" s="11" t="s">
        <v>1424</v>
      </c>
      <c r="AB31" s="13" t="s">
        <v>1396</v>
      </c>
      <c r="AC31" s="11" t="s">
        <v>11</v>
      </c>
      <c r="AD31" s="11" t="s">
        <v>10</v>
      </c>
      <c r="AE31" s="100">
        <v>79480815</v>
      </c>
      <c r="AF31" s="13" t="s">
        <v>1395</v>
      </c>
      <c r="AG31" s="11">
        <v>300</v>
      </c>
      <c r="AH31" s="11" t="s">
        <v>8</v>
      </c>
      <c r="AI31" s="11">
        <v>0</v>
      </c>
      <c r="AJ31" s="11" t="s">
        <v>7</v>
      </c>
      <c r="AK31" s="46"/>
      <c r="AL31" s="47"/>
      <c r="AM31" s="46"/>
      <c r="AN31" s="46"/>
      <c r="AO31" s="46"/>
      <c r="AP31" s="26">
        <v>42755</v>
      </c>
      <c r="AQ31" s="26">
        <v>43058</v>
      </c>
      <c r="AR31" s="46"/>
      <c r="AS31" s="11" t="s">
        <v>6</v>
      </c>
      <c r="AT31" s="46"/>
      <c r="AU31" s="46"/>
      <c r="AV31" s="11" t="s">
        <v>6</v>
      </c>
      <c r="AW31" s="46"/>
      <c r="AX31" s="46"/>
      <c r="AY31" s="46"/>
      <c r="AZ31" s="29" t="s">
        <v>1423</v>
      </c>
      <c r="BA31" s="9">
        <f>N31+AL31</f>
        <v>35598000</v>
      </c>
      <c r="BB31" s="1" t="s">
        <v>33</v>
      </c>
      <c r="BC31" s="1" t="s">
        <v>47</v>
      </c>
      <c r="BD31" s="1" t="s">
        <v>202</v>
      </c>
      <c r="BE31" s="2"/>
      <c r="BF31" s="107" t="s">
        <v>1422</v>
      </c>
      <c r="BG31" s="1" t="s">
        <v>1</v>
      </c>
      <c r="BH31" s="2"/>
      <c r="BI31" s="2"/>
      <c r="BJ31" s="1" t="s">
        <v>0</v>
      </c>
      <c r="BK31" s="111" t="s">
        <v>562</v>
      </c>
      <c r="BL31" s="45">
        <f>IF((($BP$2-E31)/AG31)&gt;1,100,($BP$2-E31)/AG31*100)</f>
        <v>23.333333333333332</v>
      </c>
      <c r="BM31" s="45">
        <f>IF((($BP$2-AP31)/AG31)&gt;1,100,($BP$2-AP31)/AG31*100)</f>
        <v>23.333333333333332</v>
      </c>
      <c r="BN31" s="2"/>
      <c r="BO31" s="45">
        <f>VLOOKUP(A31,'[1]PAGOS-NACION'!A:AK,37,0)</f>
        <v>63.666666666666671</v>
      </c>
      <c r="BP31" s="2"/>
    </row>
    <row r="32" spans="1:68" ht="12.75" customHeight="1" x14ac:dyDescent="0.25">
      <c r="A32" s="103" t="s">
        <v>1421</v>
      </c>
      <c r="B32" s="31" t="s">
        <v>23</v>
      </c>
      <c r="C32" s="11">
        <v>30</v>
      </c>
      <c r="D32" s="11" t="s">
        <v>1420</v>
      </c>
      <c r="E32" s="27">
        <v>42755</v>
      </c>
      <c r="F32" s="11" t="s">
        <v>1419</v>
      </c>
      <c r="G32" s="11" t="s">
        <v>59</v>
      </c>
      <c r="H32" s="11" t="s">
        <v>239</v>
      </c>
      <c r="I32" s="30" t="s">
        <v>15</v>
      </c>
      <c r="J32" s="15">
        <v>10017</v>
      </c>
      <c r="K32" s="15">
        <v>6617</v>
      </c>
      <c r="L32" s="11" t="s">
        <v>18</v>
      </c>
      <c r="M32" s="17">
        <v>2019600</v>
      </c>
      <c r="N32" s="17">
        <v>20196000</v>
      </c>
      <c r="O32" s="48" t="s">
        <v>17</v>
      </c>
      <c r="P32" s="11" t="s">
        <v>16</v>
      </c>
      <c r="Q32" s="11" t="s">
        <v>10</v>
      </c>
      <c r="R32" s="28">
        <v>35468118</v>
      </c>
      <c r="S32" s="16" t="s">
        <v>15</v>
      </c>
      <c r="T32" s="11" t="s">
        <v>502</v>
      </c>
      <c r="U32" s="15" t="s">
        <v>15</v>
      </c>
      <c r="V32" s="11" t="s">
        <v>1418</v>
      </c>
      <c r="W32" s="11" t="s">
        <v>13</v>
      </c>
      <c r="X32" s="11" t="s">
        <v>39</v>
      </c>
      <c r="Y32" s="11" t="s">
        <v>284</v>
      </c>
      <c r="Z32" s="27">
        <v>42755</v>
      </c>
      <c r="AA32" s="11" t="s">
        <v>1417</v>
      </c>
      <c r="AB32" s="13" t="s">
        <v>112</v>
      </c>
      <c r="AC32" s="11" t="s">
        <v>11</v>
      </c>
      <c r="AD32" s="11" t="s">
        <v>10</v>
      </c>
      <c r="AE32" s="100">
        <v>41779996</v>
      </c>
      <c r="AF32" s="13" t="s">
        <v>531</v>
      </c>
      <c r="AG32" s="11">
        <v>300</v>
      </c>
      <c r="AH32" s="11" t="s">
        <v>8</v>
      </c>
      <c r="AI32" s="11">
        <v>0</v>
      </c>
      <c r="AJ32" s="11" t="s">
        <v>7</v>
      </c>
      <c r="AK32" s="46"/>
      <c r="AL32" s="47"/>
      <c r="AM32" s="46"/>
      <c r="AN32" s="46"/>
      <c r="AO32" s="46"/>
      <c r="AP32" s="26">
        <v>42755</v>
      </c>
      <c r="AQ32" s="26">
        <v>43058</v>
      </c>
      <c r="AR32" s="46"/>
      <c r="AS32" s="11" t="s">
        <v>6</v>
      </c>
      <c r="AT32" s="46"/>
      <c r="AU32" s="46"/>
      <c r="AV32" s="11" t="s">
        <v>6</v>
      </c>
      <c r="AW32" s="46"/>
      <c r="AX32" s="46"/>
      <c r="AY32" s="46"/>
      <c r="AZ32" s="29" t="s">
        <v>1416</v>
      </c>
      <c r="BA32" s="9">
        <f>N32+AL32</f>
        <v>20196000</v>
      </c>
      <c r="BB32" s="1" t="s">
        <v>33</v>
      </c>
      <c r="BC32" s="1" t="s">
        <v>47</v>
      </c>
      <c r="BD32" s="1" t="s">
        <v>202</v>
      </c>
      <c r="BE32" s="2"/>
      <c r="BF32" s="107" t="s">
        <v>1415</v>
      </c>
      <c r="BG32" s="1" t="s">
        <v>1</v>
      </c>
      <c r="BH32" s="2"/>
      <c r="BI32" s="2"/>
      <c r="BJ32" s="1" t="s">
        <v>0</v>
      </c>
      <c r="BK32" s="90" t="s">
        <v>260</v>
      </c>
      <c r="BL32" s="45">
        <f>IF((($BP$2-E32)/AG32)&gt;1,100,($BP$2-E32)/AG32*100)</f>
        <v>23.333333333333332</v>
      </c>
      <c r="BM32" s="45">
        <f>IF((($BP$2-AP32)/AG32)&gt;1,100,($BP$2-AP32)/AG32*100)</f>
        <v>23.333333333333332</v>
      </c>
      <c r="BN32" s="2"/>
      <c r="BO32" s="45">
        <f>VLOOKUP(A32,'[1]PAGOS-NACION'!A:AK,37,0)</f>
        <v>63.666666666666671</v>
      </c>
      <c r="BP32" s="2"/>
    </row>
    <row r="33" spans="1:68" ht="12.75" customHeight="1" x14ac:dyDescent="0.25">
      <c r="A33" s="103" t="s">
        <v>1414</v>
      </c>
      <c r="B33" s="31" t="s">
        <v>23</v>
      </c>
      <c r="C33" s="11">
        <v>31</v>
      </c>
      <c r="D33" s="11" t="s">
        <v>1412</v>
      </c>
      <c r="E33" s="27">
        <v>42755</v>
      </c>
      <c r="F33" s="11" t="s">
        <v>1413</v>
      </c>
      <c r="G33" s="11" t="s">
        <v>59</v>
      </c>
      <c r="H33" s="11" t="s">
        <v>239</v>
      </c>
      <c r="I33" s="30" t="s">
        <v>15</v>
      </c>
      <c r="J33" s="15">
        <v>3817</v>
      </c>
      <c r="K33" s="15">
        <v>6717</v>
      </c>
      <c r="L33" s="11" t="s">
        <v>18</v>
      </c>
      <c r="M33" s="17">
        <v>3559800</v>
      </c>
      <c r="N33" s="17">
        <v>35598000</v>
      </c>
      <c r="O33" s="48" t="s">
        <v>17</v>
      </c>
      <c r="P33" s="11" t="s">
        <v>16</v>
      </c>
      <c r="Q33" s="11" t="s">
        <v>10</v>
      </c>
      <c r="R33" s="28">
        <v>12989506</v>
      </c>
      <c r="S33" s="16" t="s">
        <v>15</v>
      </c>
      <c r="T33" s="11" t="s">
        <v>502</v>
      </c>
      <c r="U33" s="15" t="s">
        <v>15</v>
      </c>
      <c r="V33" s="11" t="s">
        <v>1412</v>
      </c>
      <c r="W33" s="11" t="s">
        <v>13</v>
      </c>
      <c r="X33" s="11" t="s">
        <v>39</v>
      </c>
      <c r="Y33" s="11" t="s">
        <v>284</v>
      </c>
      <c r="Z33" s="27">
        <v>42755</v>
      </c>
      <c r="AA33" s="11" t="s">
        <v>1411</v>
      </c>
      <c r="AB33" s="13" t="s">
        <v>12</v>
      </c>
      <c r="AC33" s="11" t="s">
        <v>11</v>
      </c>
      <c r="AD33" s="11" t="s">
        <v>10</v>
      </c>
      <c r="AE33" s="14">
        <v>16356940</v>
      </c>
      <c r="AF33" s="13" t="s">
        <v>9</v>
      </c>
      <c r="AG33" s="11">
        <v>300</v>
      </c>
      <c r="AH33" s="11" t="s">
        <v>8</v>
      </c>
      <c r="AI33" s="11">
        <v>0</v>
      </c>
      <c r="AJ33" s="11" t="s">
        <v>7</v>
      </c>
      <c r="AK33" s="46"/>
      <c r="AL33" s="47"/>
      <c r="AM33" s="46"/>
      <c r="AN33" s="46"/>
      <c r="AO33" s="46"/>
      <c r="AP33" s="26">
        <v>42755</v>
      </c>
      <c r="AQ33" s="26">
        <v>43058</v>
      </c>
      <c r="AR33" s="46"/>
      <c r="AS33" s="11" t="s">
        <v>6</v>
      </c>
      <c r="AT33" s="46"/>
      <c r="AU33" s="46"/>
      <c r="AV33" s="11" t="s">
        <v>6</v>
      </c>
      <c r="AW33" s="46"/>
      <c r="AX33" s="46"/>
      <c r="AY33" s="46"/>
      <c r="AZ33" s="29" t="s">
        <v>1410</v>
      </c>
      <c r="BA33" s="9">
        <f>N33+AL33</f>
        <v>35598000</v>
      </c>
      <c r="BB33" s="1" t="s">
        <v>270</v>
      </c>
      <c r="BC33" s="1" t="s">
        <v>47</v>
      </c>
      <c r="BD33" s="8" t="s">
        <v>3</v>
      </c>
      <c r="BE33" s="2"/>
      <c r="BF33" s="107" t="s">
        <v>1409</v>
      </c>
      <c r="BG33" s="1" t="s">
        <v>1</v>
      </c>
      <c r="BH33" s="2"/>
      <c r="BI33" s="2"/>
      <c r="BJ33" s="1" t="s">
        <v>0</v>
      </c>
      <c r="BK33" s="90" t="s">
        <v>260</v>
      </c>
      <c r="BL33" s="45">
        <f>IF((($BP$2-E33)/AG33)&gt;1,100,($BP$2-E33)/AG33*100)</f>
        <v>23.333333333333332</v>
      </c>
      <c r="BM33" s="45">
        <f>IF((($BP$2-AP33)/AG33)&gt;1,100,($BP$2-AP33)/AG33*100)</f>
        <v>23.333333333333332</v>
      </c>
      <c r="BN33" s="2"/>
      <c r="BO33" s="45">
        <f>VLOOKUP(A33,'[1]PAGOS-NACION'!A:AK,37,0)</f>
        <v>63.666666666666671</v>
      </c>
      <c r="BP33" s="2"/>
    </row>
    <row r="34" spans="1:68" ht="12.75" customHeight="1" x14ac:dyDescent="0.25">
      <c r="A34" s="103" t="s">
        <v>1408</v>
      </c>
      <c r="B34" s="31" t="s">
        <v>23</v>
      </c>
      <c r="C34" s="11">
        <v>32</v>
      </c>
      <c r="D34" s="11" t="s">
        <v>1407</v>
      </c>
      <c r="E34" s="27">
        <v>42755</v>
      </c>
      <c r="F34" s="11" t="s">
        <v>1406</v>
      </c>
      <c r="G34" s="11" t="s">
        <v>59</v>
      </c>
      <c r="H34" s="11" t="s">
        <v>239</v>
      </c>
      <c r="I34" s="30" t="s">
        <v>15</v>
      </c>
      <c r="J34" s="15">
        <v>4817</v>
      </c>
      <c r="K34" s="15">
        <v>6817</v>
      </c>
      <c r="L34" s="11" t="s">
        <v>18</v>
      </c>
      <c r="M34" s="17">
        <v>3559800</v>
      </c>
      <c r="N34" s="17">
        <v>35598000</v>
      </c>
      <c r="O34" s="48" t="s">
        <v>17</v>
      </c>
      <c r="P34" s="11" t="s">
        <v>16</v>
      </c>
      <c r="Q34" s="11" t="s">
        <v>10</v>
      </c>
      <c r="R34" s="28">
        <v>52991749</v>
      </c>
      <c r="S34" s="16" t="s">
        <v>15</v>
      </c>
      <c r="T34" s="11" t="s">
        <v>502</v>
      </c>
      <c r="U34" s="15" t="s">
        <v>15</v>
      </c>
      <c r="V34" s="11" t="s">
        <v>1405</v>
      </c>
      <c r="W34" s="11" t="s">
        <v>13</v>
      </c>
      <c r="X34" s="11" t="s">
        <v>39</v>
      </c>
      <c r="Y34" s="11" t="s">
        <v>284</v>
      </c>
      <c r="Z34" s="27">
        <v>42755</v>
      </c>
      <c r="AA34" s="11" t="s">
        <v>1404</v>
      </c>
      <c r="AB34" s="13" t="s">
        <v>1396</v>
      </c>
      <c r="AC34" s="11" t="s">
        <v>11</v>
      </c>
      <c r="AD34" s="11" t="s">
        <v>10</v>
      </c>
      <c r="AE34" s="100">
        <v>79480815</v>
      </c>
      <c r="AF34" s="13" t="s">
        <v>1395</v>
      </c>
      <c r="AG34" s="11">
        <v>300</v>
      </c>
      <c r="AH34" s="11" t="s">
        <v>8</v>
      </c>
      <c r="AI34" s="11">
        <v>0</v>
      </c>
      <c r="AJ34" s="11" t="s">
        <v>7</v>
      </c>
      <c r="AK34" s="46"/>
      <c r="AL34" s="47"/>
      <c r="AM34" s="46"/>
      <c r="AN34" s="46"/>
      <c r="AO34" s="46"/>
      <c r="AP34" s="26">
        <v>42755</v>
      </c>
      <c r="AQ34" s="26">
        <v>43058</v>
      </c>
      <c r="AR34" s="46"/>
      <c r="AS34" s="11" t="s">
        <v>6</v>
      </c>
      <c r="AT34" s="46"/>
      <c r="AU34" s="46"/>
      <c r="AV34" s="11" t="s">
        <v>415</v>
      </c>
      <c r="AW34" s="11" t="s">
        <v>1403</v>
      </c>
      <c r="AX34" s="27">
        <v>42923</v>
      </c>
      <c r="AY34" s="46"/>
      <c r="AZ34" s="29" t="s">
        <v>1402</v>
      </c>
      <c r="BA34" s="9">
        <f>N34+AL34</f>
        <v>35598000</v>
      </c>
      <c r="BB34" s="1" t="s">
        <v>5</v>
      </c>
      <c r="BC34" s="1" t="s">
        <v>47</v>
      </c>
      <c r="BD34" s="8" t="s">
        <v>3</v>
      </c>
      <c r="BE34" s="2"/>
      <c r="BF34" s="107" t="s">
        <v>1401</v>
      </c>
      <c r="BG34" s="1" t="s">
        <v>1</v>
      </c>
      <c r="BH34" s="2"/>
      <c r="BI34" s="1" t="s">
        <v>799</v>
      </c>
      <c r="BJ34" s="1" t="s">
        <v>0</v>
      </c>
      <c r="BK34" s="90" t="s">
        <v>260</v>
      </c>
      <c r="BL34" s="45">
        <f>IF((($BP$2-E34)/AG34)&gt;1,100,($BP$2-E34)/AG34*100)</f>
        <v>23.333333333333332</v>
      </c>
      <c r="BM34" s="45">
        <f>IF((($BP$2-AP34)/AG34)&gt;1,100,($BP$2-AP34)/AG34*100)</f>
        <v>23.333333333333332</v>
      </c>
      <c r="BN34" s="2"/>
      <c r="BO34" s="45">
        <f>VLOOKUP(A34,'[1]PAGOS-NACION'!A:AK,37,0)</f>
        <v>63.666666666666671</v>
      </c>
      <c r="BP34" s="2"/>
    </row>
    <row r="35" spans="1:68" ht="12.75" customHeight="1" x14ac:dyDescent="0.25">
      <c r="A35" s="103" t="s">
        <v>1400</v>
      </c>
      <c r="B35" s="31" t="s">
        <v>23</v>
      </c>
      <c r="C35" s="11">
        <v>33</v>
      </c>
      <c r="D35" s="11" t="s">
        <v>1398</v>
      </c>
      <c r="E35" s="27">
        <v>42755</v>
      </c>
      <c r="F35" s="11" t="s">
        <v>1399</v>
      </c>
      <c r="G35" s="11" t="s">
        <v>59</v>
      </c>
      <c r="H35" s="11" t="s">
        <v>239</v>
      </c>
      <c r="I35" s="30" t="s">
        <v>15</v>
      </c>
      <c r="J35" s="15">
        <v>5117</v>
      </c>
      <c r="K35" s="15">
        <v>7017</v>
      </c>
      <c r="L35" s="11" t="s">
        <v>18</v>
      </c>
      <c r="M35" s="17">
        <v>2917200</v>
      </c>
      <c r="N35" s="17">
        <v>29172000</v>
      </c>
      <c r="O35" s="48" t="s">
        <v>17</v>
      </c>
      <c r="P35" s="11" t="s">
        <v>16</v>
      </c>
      <c r="Q35" s="11" t="s">
        <v>10</v>
      </c>
      <c r="R35" s="28">
        <v>53014838</v>
      </c>
      <c r="S35" s="16" t="s">
        <v>15</v>
      </c>
      <c r="T35" s="11" t="s">
        <v>502</v>
      </c>
      <c r="U35" s="15" t="s">
        <v>15</v>
      </c>
      <c r="V35" s="11" t="s">
        <v>1398</v>
      </c>
      <c r="W35" s="11" t="s">
        <v>13</v>
      </c>
      <c r="X35" s="11" t="s">
        <v>39</v>
      </c>
      <c r="Y35" s="11" t="s">
        <v>284</v>
      </c>
      <c r="Z35" s="27">
        <v>42755</v>
      </c>
      <c r="AA35" s="11" t="s">
        <v>1397</v>
      </c>
      <c r="AB35" s="13" t="s">
        <v>1396</v>
      </c>
      <c r="AC35" s="11" t="s">
        <v>11</v>
      </c>
      <c r="AD35" s="11" t="s">
        <v>10</v>
      </c>
      <c r="AE35" s="100">
        <v>79480815</v>
      </c>
      <c r="AF35" s="13" t="s">
        <v>1395</v>
      </c>
      <c r="AG35" s="11">
        <v>300</v>
      </c>
      <c r="AH35" s="11" t="s">
        <v>8</v>
      </c>
      <c r="AI35" s="11">
        <v>0</v>
      </c>
      <c r="AJ35" s="11" t="s">
        <v>7</v>
      </c>
      <c r="AK35" s="46"/>
      <c r="AL35" s="47"/>
      <c r="AM35" s="46"/>
      <c r="AN35" s="46"/>
      <c r="AO35" s="46"/>
      <c r="AP35" s="26">
        <v>42755</v>
      </c>
      <c r="AQ35" s="26">
        <v>43058</v>
      </c>
      <c r="AR35" s="46"/>
      <c r="AS35" s="11" t="s">
        <v>6</v>
      </c>
      <c r="AT35" s="46"/>
      <c r="AU35" s="46"/>
      <c r="AV35" s="11" t="s">
        <v>6</v>
      </c>
      <c r="AW35" s="46"/>
      <c r="AX35" s="46"/>
      <c r="AY35" s="46"/>
      <c r="AZ35" s="29" t="s">
        <v>1394</v>
      </c>
      <c r="BA35" s="9">
        <f>N35+AL35</f>
        <v>29172000</v>
      </c>
      <c r="BB35" s="1" t="s">
        <v>270</v>
      </c>
      <c r="BC35" s="1" t="s">
        <v>47</v>
      </c>
      <c r="BD35" s="8" t="s">
        <v>3</v>
      </c>
      <c r="BE35" s="2"/>
      <c r="BF35" s="107" t="s">
        <v>1393</v>
      </c>
      <c r="BG35" s="1" t="s">
        <v>1</v>
      </c>
      <c r="BH35" s="2"/>
      <c r="BI35" s="2"/>
      <c r="BJ35" s="1" t="s">
        <v>0</v>
      </c>
      <c r="BK35" s="90" t="s">
        <v>260</v>
      </c>
      <c r="BL35" s="45">
        <f>IF((($BP$2-E35)/AG35)&gt;1,100,($BP$2-E35)/AG35*100)</f>
        <v>23.333333333333332</v>
      </c>
      <c r="BM35" s="45">
        <f>IF((($BP$2-AP35)/AG35)&gt;1,100,($BP$2-AP35)/AG35*100)</f>
        <v>23.333333333333332</v>
      </c>
      <c r="BN35" s="2"/>
      <c r="BO35" s="45">
        <f>VLOOKUP(A35,'[1]PAGOS-NACION'!A:AK,37,0)</f>
        <v>63.666666666666671</v>
      </c>
      <c r="BP35" s="2"/>
    </row>
    <row r="36" spans="1:68" ht="12.75" customHeight="1" x14ac:dyDescent="0.25">
      <c r="A36" s="103" t="s">
        <v>1392</v>
      </c>
      <c r="B36" s="31" t="s">
        <v>23</v>
      </c>
      <c r="C36" s="11">
        <v>34</v>
      </c>
      <c r="D36" s="11" t="s">
        <v>1390</v>
      </c>
      <c r="E36" s="27">
        <v>42755</v>
      </c>
      <c r="F36" s="11" t="s">
        <v>1391</v>
      </c>
      <c r="G36" s="11" t="s">
        <v>59</v>
      </c>
      <c r="H36" s="11" t="s">
        <v>239</v>
      </c>
      <c r="I36" s="30" t="s">
        <v>15</v>
      </c>
      <c r="J36" s="15">
        <v>8317</v>
      </c>
      <c r="K36" s="15">
        <v>7117</v>
      </c>
      <c r="L36" s="11" t="s">
        <v>18</v>
      </c>
      <c r="M36" s="17">
        <v>5946600</v>
      </c>
      <c r="N36" s="17">
        <v>59466000</v>
      </c>
      <c r="O36" s="48" t="s">
        <v>17</v>
      </c>
      <c r="P36" s="11" t="s">
        <v>16</v>
      </c>
      <c r="Q36" s="11" t="s">
        <v>10</v>
      </c>
      <c r="R36" s="28">
        <v>52839261</v>
      </c>
      <c r="S36" s="16" t="s">
        <v>15</v>
      </c>
      <c r="T36" s="11" t="s">
        <v>502</v>
      </c>
      <c r="U36" s="15" t="s">
        <v>15</v>
      </c>
      <c r="V36" s="11" t="s">
        <v>1390</v>
      </c>
      <c r="W36" s="11" t="s">
        <v>13</v>
      </c>
      <c r="X36" s="11" t="s">
        <v>39</v>
      </c>
      <c r="Y36" s="11" t="s">
        <v>284</v>
      </c>
      <c r="Z36" s="27">
        <v>42755</v>
      </c>
      <c r="AA36" s="11" t="s">
        <v>1389</v>
      </c>
      <c r="AB36" s="13" t="s">
        <v>79</v>
      </c>
      <c r="AC36" s="11" t="s">
        <v>11</v>
      </c>
      <c r="AD36" s="11" t="s">
        <v>10</v>
      </c>
      <c r="AE36" s="33">
        <v>79596704</v>
      </c>
      <c r="AF36" s="13" t="s">
        <v>78</v>
      </c>
      <c r="AG36" s="11">
        <v>300</v>
      </c>
      <c r="AH36" s="11" t="s">
        <v>8</v>
      </c>
      <c r="AI36" s="11">
        <v>0</v>
      </c>
      <c r="AJ36" s="11" t="s">
        <v>7</v>
      </c>
      <c r="AK36" s="46"/>
      <c r="AL36" s="47"/>
      <c r="AM36" s="46"/>
      <c r="AN36" s="46"/>
      <c r="AO36" s="46"/>
      <c r="AP36" s="26">
        <v>42755</v>
      </c>
      <c r="AQ36" s="26">
        <v>43058</v>
      </c>
      <c r="AR36" s="46"/>
      <c r="AS36" s="11" t="s">
        <v>6</v>
      </c>
      <c r="AT36" s="46"/>
      <c r="AU36" s="46"/>
      <c r="AV36" s="11" t="s">
        <v>6</v>
      </c>
      <c r="AW36" s="46"/>
      <c r="AX36" s="46"/>
      <c r="AY36" s="46"/>
      <c r="AZ36" s="29" t="s">
        <v>1388</v>
      </c>
      <c r="BA36" s="9">
        <f>N36+AL36</f>
        <v>59466000</v>
      </c>
      <c r="BB36" s="1" t="s">
        <v>5</v>
      </c>
      <c r="BC36" s="1" t="s">
        <v>47</v>
      </c>
      <c r="BD36" s="1" t="s">
        <v>202</v>
      </c>
      <c r="BE36" s="2"/>
      <c r="BF36" s="107" t="s">
        <v>1387</v>
      </c>
      <c r="BG36" s="1" t="s">
        <v>1</v>
      </c>
      <c r="BH36" s="2"/>
      <c r="BI36" s="2"/>
      <c r="BJ36" s="1" t="s">
        <v>0</v>
      </c>
      <c r="BK36" s="118" t="s">
        <v>260</v>
      </c>
      <c r="BL36" s="45">
        <f>IF((($BP$2-E36)/AG36)&gt;1,100,($BP$2-E36)/AG36*100)</f>
        <v>23.333333333333332</v>
      </c>
      <c r="BM36" s="45">
        <f>IF((($BP$2-AP36)/AG36)&gt;1,100,($BP$2-AP36)/AG36*100)</f>
        <v>23.333333333333332</v>
      </c>
      <c r="BN36" s="2"/>
      <c r="BO36" s="45">
        <f>VLOOKUP(A36,'[1]PAGOS-NACION'!A:AK,37,0)</f>
        <v>63.666767564658798</v>
      </c>
      <c r="BP36" s="2"/>
    </row>
    <row r="37" spans="1:68" ht="12.75" customHeight="1" x14ac:dyDescent="0.25">
      <c r="A37" s="103" t="s">
        <v>1386</v>
      </c>
      <c r="B37" s="31" t="s">
        <v>23</v>
      </c>
      <c r="C37" s="11">
        <v>35</v>
      </c>
      <c r="D37" s="11" t="s">
        <v>1385</v>
      </c>
      <c r="E37" s="27">
        <v>42755</v>
      </c>
      <c r="F37" s="11" t="s">
        <v>1384</v>
      </c>
      <c r="G37" s="11" t="s">
        <v>59</v>
      </c>
      <c r="H37" s="11" t="s">
        <v>239</v>
      </c>
      <c r="I37" s="30" t="s">
        <v>15</v>
      </c>
      <c r="J37" s="15">
        <v>5717</v>
      </c>
      <c r="K37" s="15">
        <v>7217</v>
      </c>
      <c r="L37" s="11" t="s">
        <v>177</v>
      </c>
      <c r="M37" s="17">
        <v>4987800</v>
      </c>
      <c r="N37" s="17">
        <v>49878000</v>
      </c>
      <c r="O37" s="48" t="s">
        <v>17</v>
      </c>
      <c r="P37" s="11" t="s">
        <v>16</v>
      </c>
      <c r="Q37" s="11" t="s">
        <v>10</v>
      </c>
      <c r="R37" s="28">
        <v>52079909</v>
      </c>
      <c r="S37" s="16" t="s">
        <v>15</v>
      </c>
      <c r="T37" s="11" t="s">
        <v>502</v>
      </c>
      <c r="U37" s="15" t="s">
        <v>15</v>
      </c>
      <c r="V37" s="11" t="s">
        <v>1383</v>
      </c>
      <c r="W37" s="11" t="s">
        <v>13</v>
      </c>
      <c r="X37" s="11" t="s">
        <v>39</v>
      </c>
      <c r="Y37" s="11" t="s">
        <v>284</v>
      </c>
      <c r="Z37" s="27">
        <v>42755</v>
      </c>
      <c r="AA37" s="11" t="s">
        <v>1382</v>
      </c>
      <c r="AB37" s="13" t="s">
        <v>1255</v>
      </c>
      <c r="AC37" s="11" t="s">
        <v>11</v>
      </c>
      <c r="AD37" s="11" t="s">
        <v>10</v>
      </c>
      <c r="AE37" s="55">
        <v>6872655</v>
      </c>
      <c r="AF37" s="13" t="s">
        <v>1254</v>
      </c>
      <c r="AG37" s="11">
        <v>300</v>
      </c>
      <c r="AH37" s="11" t="s">
        <v>8</v>
      </c>
      <c r="AI37" s="11">
        <v>0</v>
      </c>
      <c r="AJ37" s="11" t="s">
        <v>7</v>
      </c>
      <c r="AK37" s="46"/>
      <c r="AL37" s="47"/>
      <c r="AM37" s="46"/>
      <c r="AN37" s="46"/>
      <c r="AO37" s="46"/>
      <c r="AP37" s="26">
        <v>42755</v>
      </c>
      <c r="AQ37" s="26">
        <v>43058</v>
      </c>
      <c r="AR37" s="46"/>
      <c r="AS37" s="11" t="s">
        <v>6</v>
      </c>
      <c r="AT37" s="46"/>
      <c r="AU37" s="46"/>
      <c r="AV37" s="11" t="s">
        <v>6</v>
      </c>
      <c r="AW37" s="46"/>
      <c r="AX37" s="46"/>
      <c r="AY37" s="46"/>
      <c r="AZ37" s="29" t="s">
        <v>1381</v>
      </c>
      <c r="BA37" s="9">
        <f>N37+AL37</f>
        <v>49878000</v>
      </c>
      <c r="BB37" s="1" t="s">
        <v>5</v>
      </c>
      <c r="BC37" s="1" t="s">
        <v>47</v>
      </c>
      <c r="BD37" s="1" t="s">
        <v>202</v>
      </c>
      <c r="BE37" s="2"/>
      <c r="BF37" s="107" t="s">
        <v>1380</v>
      </c>
      <c r="BG37" s="1" t="s">
        <v>1</v>
      </c>
      <c r="BH37" s="2"/>
      <c r="BI37" s="2"/>
      <c r="BJ37" s="1" t="s">
        <v>0</v>
      </c>
      <c r="BK37" s="111" t="s">
        <v>562</v>
      </c>
      <c r="BL37" s="45">
        <f>IF((($BP$2-E37)/AG37)&gt;1,100,($BP$2-E37)/AG37*100)</f>
        <v>23.333333333333332</v>
      </c>
      <c r="BM37" s="45">
        <f>IF((($BP$2-AP37)/AG37)&gt;1,100,($BP$2-AP37)/AG37*100)</f>
        <v>23.333333333333332</v>
      </c>
      <c r="BN37" s="2"/>
      <c r="BO37" s="45">
        <f>VLOOKUP(A37,'[1]PAGOS-NACION'!A:AK,37,0)</f>
        <v>63.666666666666671</v>
      </c>
      <c r="BP37" s="2"/>
    </row>
    <row r="38" spans="1:68" ht="12.75" customHeight="1" x14ac:dyDescent="0.25">
      <c r="A38" s="103" t="s">
        <v>1379</v>
      </c>
      <c r="B38" s="31" t="s">
        <v>23</v>
      </c>
      <c r="C38" s="11">
        <v>36</v>
      </c>
      <c r="D38" s="11" t="s">
        <v>1377</v>
      </c>
      <c r="E38" s="27">
        <v>42755</v>
      </c>
      <c r="F38" s="11" t="s">
        <v>1378</v>
      </c>
      <c r="G38" s="11" t="s">
        <v>59</v>
      </c>
      <c r="H38" s="11" t="s">
        <v>239</v>
      </c>
      <c r="I38" s="30" t="s">
        <v>15</v>
      </c>
      <c r="J38" s="15">
        <v>3417</v>
      </c>
      <c r="K38" s="15">
        <v>7317</v>
      </c>
      <c r="L38" s="11" t="s">
        <v>193</v>
      </c>
      <c r="M38" s="17">
        <v>4457400</v>
      </c>
      <c r="N38" s="17">
        <v>44574000</v>
      </c>
      <c r="O38" s="48" t="s">
        <v>17</v>
      </c>
      <c r="P38" s="11" t="s">
        <v>16</v>
      </c>
      <c r="Q38" s="11" t="s">
        <v>10</v>
      </c>
      <c r="R38" s="28">
        <v>28549107</v>
      </c>
      <c r="S38" s="16" t="s">
        <v>15</v>
      </c>
      <c r="T38" s="11" t="s">
        <v>502</v>
      </c>
      <c r="U38" s="15" t="s">
        <v>15</v>
      </c>
      <c r="V38" s="11" t="s">
        <v>1377</v>
      </c>
      <c r="W38" s="11" t="s">
        <v>13</v>
      </c>
      <c r="X38" s="11" t="s">
        <v>39</v>
      </c>
      <c r="Y38" s="11" t="s">
        <v>284</v>
      </c>
      <c r="Z38" s="27">
        <v>42755</v>
      </c>
      <c r="AA38" s="11" t="s">
        <v>1376</v>
      </c>
      <c r="AB38" s="13" t="s">
        <v>297</v>
      </c>
      <c r="AC38" s="11" t="s">
        <v>11</v>
      </c>
      <c r="AD38" s="11" t="s">
        <v>10</v>
      </c>
      <c r="AE38" s="33">
        <v>70547559</v>
      </c>
      <c r="AF38" s="13" t="s">
        <v>296</v>
      </c>
      <c r="AG38" s="11">
        <v>300</v>
      </c>
      <c r="AH38" s="11" t="s">
        <v>8</v>
      </c>
      <c r="AI38" s="11">
        <v>0</v>
      </c>
      <c r="AJ38" s="11" t="s">
        <v>7</v>
      </c>
      <c r="AK38" s="46"/>
      <c r="AL38" s="47"/>
      <c r="AM38" s="46"/>
      <c r="AN38" s="46"/>
      <c r="AO38" s="46"/>
      <c r="AP38" s="26">
        <v>42755</v>
      </c>
      <c r="AQ38" s="26">
        <v>43058</v>
      </c>
      <c r="AR38" s="46"/>
      <c r="AS38" s="11" t="s">
        <v>6</v>
      </c>
      <c r="AT38" s="46"/>
      <c r="AU38" s="46"/>
      <c r="AV38" s="11" t="s">
        <v>6</v>
      </c>
      <c r="AW38" s="46"/>
      <c r="AX38" s="46"/>
      <c r="AY38" s="46"/>
      <c r="AZ38" s="29" t="s">
        <v>1375</v>
      </c>
      <c r="BA38" s="9">
        <f>N38+AL38</f>
        <v>44574000</v>
      </c>
      <c r="BB38" s="1" t="s">
        <v>5</v>
      </c>
      <c r="BC38" s="1" t="s">
        <v>47</v>
      </c>
      <c r="BD38" s="1" t="s">
        <v>202</v>
      </c>
      <c r="BE38" s="2"/>
      <c r="BF38" s="107" t="s">
        <v>1374</v>
      </c>
      <c r="BG38" s="1" t="s">
        <v>1</v>
      </c>
      <c r="BH38" s="2"/>
      <c r="BI38" s="2"/>
      <c r="BJ38" s="1" t="s">
        <v>0</v>
      </c>
      <c r="BK38" s="90" t="s">
        <v>260</v>
      </c>
      <c r="BL38" s="45">
        <f>IF((($BP$2-E38)/AG38)&gt;1,100,($BP$2-E38)/AG38*100)</f>
        <v>23.333333333333332</v>
      </c>
      <c r="BM38" s="45">
        <f>IF((($BP$2-AP38)/AG38)&gt;1,100,($BP$2-AP38)/AG38*100)</f>
        <v>23.333333333333332</v>
      </c>
      <c r="BN38" s="2"/>
      <c r="BO38" s="45">
        <f>VLOOKUP(A38,'[1]PAGOS-NACION'!A:AK,37,0)</f>
        <v>63.666666666666671</v>
      </c>
      <c r="BP38" s="2"/>
    </row>
    <row r="39" spans="1:68" ht="12.75" customHeight="1" x14ac:dyDescent="0.25">
      <c r="A39" s="103" t="s">
        <v>1373</v>
      </c>
      <c r="B39" s="31" t="s">
        <v>23</v>
      </c>
      <c r="C39" s="11">
        <v>37</v>
      </c>
      <c r="D39" s="11" t="s">
        <v>1372</v>
      </c>
      <c r="E39" s="27">
        <v>42758</v>
      </c>
      <c r="F39" s="11" t="s">
        <v>1371</v>
      </c>
      <c r="G39" s="11" t="s">
        <v>59</v>
      </c>
      <c r="H39" s="11" t="s">
        <v>239</v>
      </c>
      <c r="I39" s="30" t="s">
        <v>15</v>
      </c>
      <c r="J39" s="15">
        <v>4117</v>
      </c>
      <c r="K39" s="15">
        <v>7417</v>
      </c>
      <c r="L39" s="11" t="s">
        <v>18</v>
      </c>
      <c r="M39" s="17">
        <v>2019600</v>
      </c>
      <c r="N39" s="17">
        <v>20196000</v>
      </c>
      <c r="O39" s="48" t="s">
        <v>17</v>
      </c>
      <c r="P39" s="11" t="s">
        <v>16</v>
      </c>
      <c r="Q39" s="11" t="s">
        <v>10</v>
      </c>
      <c r="R39" s="28">
        <v>1033703978</v>
      </c>
      <c r="S39" s="16" t="s">
        <v>15</v>
      </c>
      <c r="T39" s="11" t="s">
        <v>502</v>
      </c>
      <c r="U39" s="15" t="s">
        <v>15</v>
      </c>
      <c r="V39" s="11" t="s">
        <v>1370</v>
      </c>
      <c r="W39" s="11" t="s">
        <v>13</v>
      </c>
      <c r="X39" s="11" t="s">
        <v>39</v>
      </c>
      <c r="Y39" s="11" t="s">
        <v>284</v>
      </c>
      <c r="Z39" s="27">
        <v>42758</v>
      </c>
      <c r="AA39" s="11" t="s">
        <v>1369</v>
      </c>
      <c r="AB39" s="13" t="s">
        <v>12</v>
      </c>
      <c r="AC39" s="11" t="s">
        <v>11</v>
      </c>
      <c r="AD39" s="11" t="s">
        <v>10</v>
      </c>
      <c r="AE39" s="33">
        <v>52778431</v>
      </c>
      <c r="AF39" s="13" t="s">
        <v>416</v>
      </c>
      <c r="AG39" s="11">
        <v>300</v>
      </c>
      <c r="AH39" s="11" t="s">
        <v>8</v>
      </c>
      <c r="AI39" s="11">
        <v>0</v>
      </c>
      <c r="AJ39" s="11" t="s">
        <v>7</v>
      </c>
      <c r="AK39" s="46"/>
      <c r="AL39" s="47"/>
      <c r="AM39" s="46"/>
      <c r="AN39" s="46"/>
      <c r="AO39" s="46"/>
      <c r="AP39" s="26">
        <v>42758</v>
      </c>
      <c r="AQ39" s="26">
        <v>43061</v>
      </c>
      <c r="AR39" s="46"/>
      <c r="AS39" s="11" t="s">
        <v>6</v>
      </c>
      <c r="AT39" s="46"/>
      <c r="AU39" s="46"/>
      <c r="AV39" s="11" t="s">
        <v>6</v>
      </c>
      <c r="AW39" s="46"/>
      <c r="AX39" s="46"/>
      <c r="AY39" s="46"/>
      <c r="AZ39" s="29" t="s">
        <v>1368</v>
      </c>
      <c r="BA39" s="9">
        <f>N39+AL39</f>
        <v>20196000</v>
      </c>
      <c r="BB39" s="1" t="s">
        <v>5</v>
      </c>
      <c r="BC39" s="1" t="s">
        <v>47</v>
      </c>
      <c r="BD39" s="8" t="s">
        <v>3</v>
      </c>
      <c r="BE39" s="2"/>
      <c r="BF39" s="107" t="s">
        <v>1367</v>
      </c>
      <c r="BG39" s="1" t="s">
        <v>1</v>
      </c>
      <c r="BH39" s="2"/>
      <c r="BI39" s="2"/>
      <c r="BJ39" s="1" t="s">
        <v>0</v>
      </c>
      <c r="BK39" s="90" t="s">
        <v>260</v>
      </c>
      <c r="BL39" s="45">
        <f>IF((($BP$2-E39)/AG39)&gt;1,100,($BP$2-E39)/AG39*100)</f>
        <v>22.333333333333332</v>
      </c>
      <c r="BM39" s="45">
        <f>IF((($BP$2-AP39)/AG39)&gt;1,100,($BP$2-AP39)/AG39*100)</f>
        <v>22.333333333333332</v>
      </c>
      <c r="BN39" s="2"/>
      <c r="BO39" s="45">
        <f>VLOOKUP(A39,'[1]PAGOS-NACION'!A:AK,37,0)</f>
        <v>62.666666666666671</v>
      </c>
      <c r="BP39" s="2"/>
    </row>
    <row r="40" spans="1:68" ht="12.75" customHeight="1" x14ac:dyDescent="0.25">
      <c r="A40" s="103" t="s">
        <v>1366</v>
      </c>
      <c r="B40" s="31" t="s">
        <v>23</v>
      </c>
      <c r="C40" s="11">
        <v>38</v>
      </c>
      <c r="D40" s="11" t="s">
        <v>1364</v>
      </c>
      <c r="E40" s="27">
        <v>42758</v>
      </c>
      <c r="F40" s="11" t="s">
        <v>1365</v>
      </c>
      <c r="G40" s="11" t="s">
        <v>59</v>
      </c>
      <c r="H40" s="11" t="s">
        <v>239</v>
      </c>
      <c r="I40" s="30" t="s">
        <v>15</v>
      </c>
      <c r="J40" s="15">
        <v>9817</v>
      </c>
      <c r="K40" s="15">
        <v>7517</v>
      </c>
      <c r="L40" s="11" t="s">
        <v>508</v>
      </c>
      <c r="M40" s="17">
        <v>2437800</v>
      </c>
      <c r="N40" s="17">
        <v>24378000</v>
      </c>
      <c r="O40" s="48" t="s">
        <v>17</v>
      </c>
      <c r="P40" s="11" t="s">
        <v>16</v>
      </c>
      <c r="Q40" s="11" t="s">
        <v>10</v>
      </c>
      <c r="R40" s="28">
        <v>52539990</v>
      </c>
      <c r="S40" s="16" t="s">
        <v>15</v>
      </c>
      <c r="T40" s="11" t="s">
        <v>502</v>
      </c>
      <c r="U40" s="15" t="s">
        <v>15</v>
      </c>
      <c r="V40" s="11" t="s">
        <v>1364</v>
      </c>
      <c r="W40" s="11" t="s">
        <v>13</v>
      </c>
      <c r="X40" s="11" t="s">
        <v>39</v>
      </c>
      <c r="Y40" s="11" t="s">
        <v>284</v>
      </c>
      <c r="Z40" s="27">
        <v>42758</v>
      </c>
      <c r="AA40" s="11" t="s">
        <v>1363</v>
      </c>
      <c r="AB40" s="13" t="s">
        <v>566</v>
      </c>
      <c r="AC40" s="11" t="s">
        <v>11</v>
      </c>
      <c r="AD40" s="11" t="s">
        <v>10</v>
      </c>
      <c r="AE40" s="33">
        <v>52619376</v>
      </c>
      <c r="AF40" s="13" t="s">
        <v>565</v>
      </c>
      <c r="AG40" s="11">
        <v>300</v>
      </c>
      <c r="AH40" s="11" t="s">
        <v>8</v>
      </c>
      <c r="AI40" s="11">
        <v>0</v>
      </c>
      <c r="AJ40" s="11" t="s">
        <v>7</v>
      </c>
      <c r="AK40" s="46"/>
      <c r="AL40" s="47"/>
      <c r="AM40" s="46"/>
      <c r="AN40" s="46"/>
      <c r="AO40" s="46"/>
      <c r="AP40" s="26">
        <v>42758</v>
      </c>
      <c r="AQ40" s="26">
        <v>43061</v>
      </c>
      <c r="AR40" s="46"/>
      <c r="AS40" s="11" t="s">
        <v>6</v>
      </c>
      <c r="AT40" s="46"/>
      <c r="AU40" s="46"/>
      <c r="AV40" s="11" t="s">
        <v>6</v>
      </c>
      <c r="AW40" s="46"/>
      <c r="AX40" s="46"/>
      <c r="AY40" s="46"/>
      <c r="AZ40" s="29" t="s">
        <v>1362</v>
      </c>
      <c r="BA40" s="9">
        <f>N40+AL40</f>
        <v>24378000</v>
      </c>
      <c r="BB40" s="1" t="s">
        <v>5</v>
      </c>
      <c r="BC40" s="1" t="s">
        <v>47</v>
      </c>
      <c r="BD40" s="1" t="s">
        <v>202</v>
      </c>
      <c r="BE40" s="2"/>
      <c r="BF40" s="107" t="s">
        <v>1361</v>
      </c>
      <c r="BG40" s="1" t="s">
        <v>1</v>
      </c>
      <c r="BH40" s="2"/>
      <c r="BI40" s="2"/>
      <c r="BJ40" s="1" t="s">
        <v>0</v>
      </c>
      <c r="BK40" s="90" t="s">
        <v>260</v>
      </c>
      <c r="BL40" s="45">
        <f>IF((($BP$2-E40)/AG40)&gt;1,100,($BP$2-E40)/AG40*100)</f>
        <v>22.333333333333332</v>
      </c>
      <c r="BM40" s="45">
        <f>IF((($BP$2-AP40)/AG40)&gt;1,100,($BP$2-AP40)/AG40*100)</f>
        <v>22.333333333333332</v>
      </c>
      <c r="BN40" s="2"/>
      <c r="BO40" s="45">
        <f>VLOOKUP(A40,'[1]PAGOS-NACION'!A:AK,37,0)</f>
        <v>62.666666666666671</v>
      </c>
      <c r="BP40" s="2"/>
    </row>
    <row r="41" spans="1:68" ht="12.75" customHeight="1" x14ac:dyDescent="0.25">
      <c r="A41" s="103" t="s">
        <v>1360</v>
      </c>
      <c r="B41" s="31" t="s">
        <v>23</v>
      </c>
      <c r="C41" s="11">
        <v>39</v>
      </c>
      <c r="D41" s="11" t="s">
        <v>1359</v>
      </c>
      <c r="E41" s="27">
        <v>42758</v>
      </c>
      <c r="F41" s="11" t="s">
        <v>1358</v>
      </c>
      <c r="G41" s="11" t="s">
        <v>59</v>
      </c>
      <c r="H41" s="11" t="s">
        <v>239</v>
      </c>
      <c r="I41" s="30" t="s">
        <v>15</v>
      </c>
      <c r="J41" s="15">
        <v>4317</v>
      </c>
      <c r="K41" s="15">
        <v>7617</v>
      </c>
      <c r="L41" s="11" t="s">
        <v>193</v>
      </c>
      <c r="M41" s="17">
        <v>4457400</v>
      </c>
      <c r="N41" s="17">
        <v>44574000</v>
      </c>
      <c r="O41" s="48" t="s">
        <v>17</v>
      </c>
      <c r="P41" s="11" t="s">
        <v>16</v>
      </c>
      <c r="Q41" s="11" t="s">
        <v>10</v>
      </c>
      <c r="R41" s="28">
        <v>66977880</v>
      </c>
      <c r="S41" s="16" t="s">
        <v>15</v>
      </c>
      <c r="T41" s="11" t="s">
        <v>502</v>
      </c>
      <c r="U41" s="15" t="s">
        <v>15</v>
      </c>
      <c r="V41" s="11" t="s">
        <v>1357</v>
      </c>
      <c r="W41" s="11" t="s">
        <v>13</v>
      </c>
      <c r="X41" s="11" t="s">
        <v>39</v>
      </c>
      <c r="Y41" s="11" t="s">
        <v>284</v>
      </c>
      <c r="Z41" s="27">
        <v>42758</v>
      </c>
      <c r="AA41" s="11" t="s">
        <v>1356</v>
      </c>
      <c r="AB41" s="13" t="s">
        <v>297</v>
      </c>
      <c r="AC41" s="11" t="s">
        <v>11</v>
      </c>
      <c r="AD41" s="11" t="s">
        <v>10</v>
      </c>
      <c r="AE41" s="33">
        <v>70547559</v>
      </c>
      <c r="AF41" s="13" t="s">
        <v>296</v>
      </c>
      <c r="AG41" s="11">
        <v>300</v>
      </c>
      <c r="AH41" s="11" t="s">
        <v>8</v>
      </c>
      <c r="AI41" s="11">
        <v>0</v>
      </c>
      <c r="AJ41" s="11" t="s">
        <v>7</v>
      </c>
      <c r="AK41" s="46"/>
      <c r="AL41" s="47"/>
      <c r="AM41" s="46"/>
      <c r="AN41" s="46"/>
      <c r="AO41" s="46"/>
      <c r="AP41" s="26">
        <v>42758</v>
      </c>
      <c r="AQ41" s="26">
        <v>43061</v>
      </c>
      <c r="AR41" s="46"/>
      <c r="AS41" s="11" t="s">
        <v>6</v>
      </c>
      <c r="AT41" s="46"/>
      <c r="AU41" s="46"/>
      <c r="AV41" s="11" t="s">
        <v>6</v>
      </c>
      <c r="AW41" s="46"/>
      <c r="AX41" s="46"/>
      <c r="AY41" s="46"/>
      <c r="AZ41" s="29" t="s">
        <v>1355</v>
      </c>
      <c r="BA41" s="9">
        <f>N41+AL41</f>
        <v>44574000</v>
      </c>
      <c r="BB41" s="1" t="s">
        <v>270</v>
      </c>
      <c r="BC41" s="1" t="s">
        <v>47</v>
      </c>
      <c r="BD41" s="8" t="s">
        <v>3</v>
      </c>
      <c r="BE41" s="2"/>
      <c r="BF41" s="107" t="s">
        <v>1354</v>
      </c>
      <c r="BG41" s="1" t="s">
        <v>1</v>
      </c>
      <c r="BH41" s="2"/>
      <c r="BI41" s="2"/>
      <c r="BJ41" s="1" t="s">
        <v>0</v>
      </c>
      <c r="BK41" s="90" t="s">
        <v>260</v>
      </c>
      <c r="BL41" s="45">
        <f>IF((($BP$2-E41)/AG41)&gt;1,100,($BP$2-E41)/AG41*100)</f>
        <v>22.333333333333332</v>
      </c>
      <c r="BM41" s="45">
        <f>IF((($BP$2-AP41)/AG41)&gt;1,100,($BP$2-AP41)/AG41*100)</f>
        <v>22.333333333333332</v>
      </c>
      <c r="BN41" s="2"/>
      <c r="BO41" s="45">
        <f>VLOOKUP(A41,'[1]PAGOS-NACION'!A:AK,37,0)</f>
        <v>62.666666666666671</v>
      </c>
      <c r="BP41" s="2"/>
    </row>
    <row r="42" spans="1:68" ht="12.75" customHeight="1" x14ac:dyDescent="0.25">
      <c r="A42" s="103" t="s">
        <v>1353</v>
      </c>
      <c r="B42" s="31" t="s">
        <v>23</v>
      </c>
      <c r="C42" s="11">
        <v>40</v>
      </c>
      <c r="D42" s="11" t="s">
        <v>1351</v>
      </c>
      <c r="E42" s="27">
        <v>42758</v>
      </c>
      <c r="F42" s="11" t="s">
        <v>1352</v>
      </c>
      <c r="G42" s="11" t="s">
        <v>59</v>
      </c>
      <c r="H42" s="11" t="s">
        <v>239</v>
      </c>
      <c r="I42" s="30" t="s">
        <v>15</v>
      </c>
      <c r="J42" s="15">
        <v>11617</v>
      </c>
      <c r="K42" s="15">
        <v>7717</v>
      </c>
      <c r="L42" s="11" t="s">
        <v>56</v>
      </c>
      <c r="M42" s="17">
        <v>4987800</v>
      </c>
      <c r="N42" s="17">
        <v>49878000</v>
      </c>
      <c r="O42" s="48" t="s">
        <v>17</v>
      </c>
      <c r="P42" s="11" t="s">
        <v>16</v>
      </c>
      <c r="Q42" s="11" t="s">
        <v>10</v>
      </c>
      <c r="R42" s="28">
        <v>79341951</v>
      </c>
      <c r="S42" s="16" t="s">
        <v>15</v>
      </c>
      <c r="T42" s="11" t="s">
        <v>502</v>
      </c>
      <c r="U42" s="15" t="s">
        <v>15</v>
      </c>
      <c r="V42" s="11" t="s">
        <v>1351</v>
      </c>
      <c r="W42" s="11" t="s">
        <v>13</v>
      </c>
      <c r="X42" s="11" t="s">
        <v>39</v>
      </c>
      <c r="Y42" s="11" t="s">
        <v>284</v>
      </c>
      <c r="Z42" s="27">
        <v>42758</v>
      </c>
      <c r="AA42" s="11" t="s">
        <v>1350</v>
      </c>
      <c r="AB42" s="13" t="s">
        <v>88</v>
      </c>
      <c r="AC42" s="11" t="s">
        <v>11</v>
      </c>
      <c r="AD42" s="11" t="s">
        <v>10</v>
      </c>
      <c r="AE42" s="33">
        <v>52807498</v>
      </c>
      <c r="AF42" s="13" t="s">
        <v>87</v>
      </c>
      <c r="AG42" s="11">
        <v>300</v>
      </c>
      <c r="AH42" s="11" t="s">
        <v>8</v>
      </c>
      <c r="AI42" s="11">
        <v>0</v>
      </c>
      <c r="AJ42" s="11" t="s">
        <v>7</v>
      </c>
      <c r="AK42" s="46"/>
      <c r="AL42" s="47"/>
      <c r="AM42" s="46"/>
      <c r="AN42" s="46"/>
      <c r="AO42" s="46"/>
      <c r="AP42" s="26">
        <v>42758</v>
      </c>
      <c r="AQ42" s="26">
        <v>43061</v>
      </c>
      <c r="AR42" s="46"/>
      <c r="AS42" s="11" t="s">
        <v>6</v>
      </c>
      <c r="AT42" s="46"/>
      <c r="AU42" s="46"/>
      <c r="AV42" s="11" t="s">
        <v>6</v>
      </c>
      <c r="AW42" s="46"/>
      <c r="AX42" s="46"/>
      <c r="AY42" s="46"/>
      <c r="AZ42" s="29" t="s">
        <v>1349</v>
      </c>
      <c r="BA42" s="9">
        <f>N42+AL42</f>
        <v>49878000</v>
      </c>
      <c r="BB42" s="1" t="s">
        <v>5</v>
      </c>
      <c r="BC42" s="1" t="s">
        <v>47</v>
      </c>
      <c r="BD42" s="1" t="s">
        <v>202</v>
      </c>
      <c r="BE42" s="2"/>
      <c r="BF42" s="107" t="s">
        <v>1348</v>
      </c>
      <c r="BG42" s="1" t="s">
        <v>1</v>
      </c>
      <c r="BH42" s="2"/>
      <c r="BI42" s="2"/>
      <c r="BJ42" s="1" t="s">
        <v>0</v>
      </c>
      <c r="BK42" s="90" t="s">
        <v>260</v>
      </c>
      <c r="BL42" s="45">
        <f>IF((($BP$2-E42)/AG42)&gt;1,100,($BP$2-E42)/AG42*100)</f>
        <v>22.333333333333332</v>
      </c>
      <c r="BM42" s="45">
        <f>IF((($BP$2-AP42)/AG42)&gt;1,100,($BP$2-AP42)/AG42*100)</f>
        <v>22.333333333333332</v>
      </c>
      <c r="BN42" s="2"/>
      <c r="BO42" s="45">
        <f>VLOOKUP(A42,'[1]PAGOS-NACION'!A:AK,37,0)</f>
        <v>62.666666666666671</v>
      </c>
      <c r="BP42" s="2"/>
    </row>
    <row r="43" spans="1:68" ht="12.75" customHeight="1" x14ac:dyDescent="0.25">
      <c r="A43" s="103" t="s">
        <v>1347</v>
      </c>
      <c r="B43" s="31" t="s">
        <v>23</v>
      </c>
      <c r="C43" s="11">
        <v>41</v>
      </c>
      <c r="D43" s="11" t="s">
        <v>1346</v>
      </c>
      <c r="E43" s="27">
        <v>42758</v>
      </c>
      <c r="F43" s="11" t="s">
        <v>1345</v>
      </c>
      <c r="G43" s="11" t="s">
        <v>59</v>
      </c>
      <c r="H43" s="11" t="s">
        <v>239</v>
      </c>
      <c r="I43" s="30" t="s">
        <v>15</v>
      </c>
      <c r="J43" s="15">
        <v>6917</v>
      </c>
      <c r="K43" s="15">
        <v>7817</v>
      </c>
      <c r="L43" s="11" t="s">
        <v>56</v>
      </c>
      <c r="M43" s="17">
        <v>5518200</v>
      </c>
      <c r="N43" s="17">
        <v>55182000</v>
      </c>
      <c r="O43" s="48" t="s">
        <v>17</v>
      </c>
      <c r="P43" s="11" t="s">
        <v>16</v>
      </c>
      <c r="Q43" s="11" t="s">
        <v>10</v>
      </c>
      <c r="R43" s="28">
        <v>1113622677</v>
      </c>
      <c r="S43" s="16" t="s">
        <v>15</v>
      </c>
      <c r="T43" s="11" t="s">
        <v>502</v>
      </c>
      <c r="U43" s="15" t="s">
        <v>15</v>
      </c>
      <c r="V43" s="11" t="s">
        <v>1344</v>
      </c>
      <c r="W43" s="11" t="s">
        <v>13</v>
      </c>
      <c r="X43" s="11" t="s">
        <v>39</v>
      </c>
      <c r="Y43" s="11" t="s">
        <v>284</v>
      </c>
      <c r="Z43" s="27">
        <v>42758</v>
      </c>
      <c r="AA43" s="11" t="s">
        <v>1343</v>
      </c>
      <c r="AB43" s="13" t="s">
        <v>88</v>
      </c>
      <c r="AC43" s="11" t="s">
        <v>11</v>
      </c>
      <c r="AD43" s="11" t="s">
        <v>10</v>
      </c>
      <c r="AE43" s="33">
        <v>52807498</v>
      </c>
      <c r="AF43" s="13" t="s">
        <v>87</v>
      </c>
      <c r="AG43" s="11">
        <v>300</v>
      </c>
      <c r="AH43" s="11" t="s">
        <v>8</v>
      </c>
      <c r="AI43" s="11">
        <v>0</v>
      </c>
      <c r="AJ43" s="11" t="s">
        <v>7</v>
      </c>
      <c r="AK43" s="46"/>
      <c r="AL43" s="47"/>
      <c r="AM43" s="46"/>
      <c r="AN43" s="46"/>
      <c r="AO43" s="46"/>
      <c r="AP43" s="26">
        <v>42758</v>
      </c>
      <c r="AQ43" s="26">
        <v>43061</v>
      </c>
      <c r="AR43" s="46"/>
      <c r="AS43" s="11" t="s">
        <v>6</v>
      </c>
      <c r="AT43" s="46"/>
      <c r="AU43" s="46"/>
      <c r="AV43" s="11" t="s">
        <v>6</v>
      </c>
      <c r="AW43" s="46"/>
      <c r="AX43" s="46"/>
      <c r="AY43" s="46"/>
      <c r="AZ43" s="29" t="s">
        <v>1342</v>
      </c>
      <c r="BA43" s="9">
        <f>N43+AL43</f>
        <v>55182000</v>
      </c>
      <c r="BB43" s="1" t="s">
        <v>5</v>
      </c>
      <c r="BC43" s="1" t="s">
        <v>47</v>
      </c>
      <c r="BD43" s="1" t="s">
        <v>202</v>
      </c>
      <c r="BE43" s="2"/>
      <c r="BF43" s="107" t="s">
        <v>1341</v>
      </c>
      <c r="BG43" s="1" t="s">
        <v>1</v>
      </c>
      <c r="BH43" s="2"/>
      <c r="BI43" s="2"/>
      <c r="BJ43" s="1" t="s">
        <v>0</v>
      </c>
      <c r="BK43" s="111" t="s">
        <v>562</v>
      </c>
      <c r="BL43" s="45">
        <f>IF((($BP$2-E43)/AG43)&gt;1,100,($BP$2-E43)/AG43*100)</f>
        <v>22.333333333333332</v>
      </c>
      <c r="BM43" s="45">
        <f>IF((($BP$2-AP43)/AG43)&gt;1,100,($BP$2-AP43)/AG43*100)</f>
        <v>22.333333333333332</v>
      </c>
      <c r="BN43" s="2"/>
      <c r="BO43" s="45">
        <f>VLOOKUP(A43,'[1]PAGOS-NACION'!A:AK,37,0)</f>
        <v>62.666666666666671</v>
      </c>
      <c r="BP43" s="2"/>
    </row>
    <row r="44" spans="1:68" ht="12.75" customHeight="1" x14ac:dyDescent="0.25">
      <c r="A44" s="103" t="s">
        <v>1340</v>
      </c>
      <c r="B44" s="31" t="s">
        <v>23</v>
      </c>
      <c r="C44" s="11">
        <v>42</v>
      </c>
      <c r="D44" s="11" t="s">
        <v>1338</v>
      </c>
      <c r="E44" s="27">
        <v>42758</v>
      </c>
      <c r="F44" s="11" t="s">
        <v>1339</v>
      </c>
      <c r="G44" s="11" t="s">
        <v>59</v>
      </c>
      <c r="H44" s="11" t="s">
        <v>239</v>
      </c>
      <c r="I44" s="30" t="s">
        <v>15</v>
      </c>
      <c r="J44" s="15">
        <v>11717</v>
      </c>
      <c r="K44" s="15">
        <v>7917</v>
      </c>
      <c r="L44" s="11" t="s">
        <v>42</v>
      </c>
      <c r="M44" s="17">
        <v>4987800</v>
      </c>
      <c r="N44" s="17">
        <v>49878000</v>
      </c>
      <c r="O44" s="48" t="s">
        <v>17</v>
      </c>
      <c r="P44" s="11" t="s">
        <v>16</v>
      </c>
      <c r="Q44" s="11" t="s">
        <v>10</v>
      </c>
      <c r="R44" s="28">
        <v>79590259</v>
      </c>
      <c r="S44" s="16" t="s">
        <v>15</v>
      </c>
      <c r="T44" s="11" t="s">
        <v>502</v>
      </c>
      <c r="U44" s="15" t="s">
        <v>15</v>
      </c>
      <c r="V44" s="11" t="s">
        <v>1338</v>
      </c>
      <c r="W44" s="11" t="s">
        <v>13</v>
      </c>
      <c r="X44" s="11" t="s">
        <v>39</v>
      </c>
      <c r="Y44" s="11" t="s">
        <v>284</v>
      </c>
      <c r="Z44" s="27">
        <v>42758</v>
      </c>
      <c r="AA44" s="11" t="s">
        <v>1337</v>
      </c>
      <c r="AB44" s="13" t="s">
        <v>36</v>
      </c>
      <c r="AC44" s="11" t="s">
        <v>11</v>
      </c>
      <c r="AD44" s="11" t="s">
        <v>10</v>
      </c>
      <c r="AE44" s="33">
        <v>11342150</v>
      </c>
      <c r="AF44" s="53" t="s">
        <v>122</v>
      </c>
      <c r="AG44" s="11">
        <v>300</v>
      </c>
      <c r="AH44" s="11" t="s">
        <v>8</v>
      </c>
      <c r="AI44" s="11">
        <v>0</v>
      </c>
      <c r="AJ44" s="11" t="s">
        <v>7</v>
      </c>
      <c r="AK44" s="46"/>
      <c r="AL44" s="47"/>
      <c r="AM44" s="46"/>
      <c r="AN44" s="46"/>
      <c r="AO44" s="46"/>
      <c r="AP44" s="26">
        <v>42758</v>
      </c>
      <c r="AQ44" s="26">
        <v>43061</v>
      </c>
      <c r="AR44" s="46"/>
      <c r="AS44" s="11" t="s">
        <v>6</v>
      </c>
      <c r="AT44" s="46"/>
      <c r="AU44" s="46"/>
      <c r="AV44" s="11" t="s">
        <v>415</v>
      </c>
      <c r="AW44" s="11" t="s">
        <v>802</v>
      </c>
      <c r="AX44" s="27">
        <v>42828</v>
      </c>
      <c r="AY44" s="46"/>
      <c r="AZ44" s="29" t="s">
        <v>1336</v>
      </c>
      <c r="BA44" s="9">
        <f>N44+AL44</f>
        <v>49878000</v>
      </c>
      <c r="BB44" s="1" t="s">
        <v>33</v>
      </c>
      <c r="BC44" s="1" t="s">
        <v>47</v>
      </c>
      <c r="BD44" s="1" t="s">
        <v>202</v>
      </c>
      <c r="BE44" s="2"/>
      <c r="BF44" s="107" t="s">
        <v>1335</v>
      </c>
      <c r="BG44" s="1" t="s">
        <v>1</v>
      </c>
      <c r="BH44" s="6" t="s">
        <v>799</v>
      </c>
      <c r="BI44" s="2"/>
      <c r="BJ44" s="1" t="s">
        <v>0</v>
      </c>
      <c r="BK44" s="111" t="s">
        <v>562</v>
      </c>
      <c r="BL44" s="45">
        <f>IF((($BP$2-E44)/AG44)&gt;1,100,($BP$2-E44)/AG44*100)</f>
        <v>22.333333333333332</v>
      </c>
      <c r="BM44" s="45">
        <f>IF((($BP$2-AP44)/AG44)&gt;1,100,($BP$2-AP44)/AG44*100)</f>
        <v>22.333333333333332</v>
      </c>
      <c r="BN44" s="2"/>
      <c r="BO44" s="45">
        <f>VLOOKUP(A44,'[1]PAGOS-NACION'!A:AK,37,0)</f>
        <v>62.666666666666671</v>
      </c>
      <c r="BP44" s="2"/>
    </row>
    <row r="45" spans="1:68" ht="12.75" customHeight="1" x14ac:dyDescent="0.25">
      <c r="A45" s="103" t="s">
        <v>1334</v>
      </c>
      <c r="B45" s="31" t="s">
        <v>23</v>
      </c>
      <c r="C45" s="11">
        <v>43</v>
      </c>
      <c r="D45" s="11" t="s">
        <v>1332</v>
      </c>
      <c r="E45" s="27">
        <v>42758</v>
      </c>
      <c r="F45" s="11" t="s">
        <v>1333</v>
      </c>
      <c r="G45" s="11" t="s">
        <v>59</v>
      </c>
      <c r="H45" s="11" t="s">
        <v>239</v>
      </c>
      <c r="I45" s="30" t="s">
        <v>15</v>
      </c>
      <c r="J45" s="15">
        <v>7417</v>
      </c>
      <c r="K45" s="15">
        <v>8017</v>
      </c>
      <c r="L45" s="11" t="s">
        <v>42</v>
      </c>
      <c r="M45" s="17">
        <v>2473800</v>
      </c>
      <c r="N45" s="17">
        <v>24738000</v>
      </c>
      <c r="O45" s="48" t="s">
        <v>17</v>
      </c>
      <c r="P45" s="11" t="s">
        <v>16</v>
      </c>
      <c r="Q45" s="11" t="s">
        <v>10</v>
      </c>
      <c r="R45" s="28">
        <v>52490210</v>
      </c>
      <c r="S45" s="16" t="s">
        <v>15</v>
      </c>
      <c r="T45" s="11" t="s">
        <v>502</v>
      </c>
      <c r="U45" s="15" t="s">
        <v>15</v>
      </c>
      <c r="V45" s="11" t="s">
        <v>1332</v>
      </c>
      <c r="W45" s="11" t="s">
        <v>13</v>
      </c>
      <c r="X45" s="11" t="s">
        <v>39</v>
      </c>
      <c r="Y45" s="11" t="s">
        <v>284</v>
      </c>
      <c r="Z45" s="27">
        <v>42758</v>
      </c>
      <c r="AA45" s="11" t="s">
        <v>1331</v>
      </c>
      <c r="AB45" s="13" t="s">
        <v>36</v>
      </c>
      <c r="AC45" s="11" t="s">
        <v>11</v>
      </c>
      <c r="AD45" s="11" t="s">
        <v>10</v>
      </c>
      <c r="AE45" s="33">
        <v>11342150</v>
      </c>
      <c r="AF45" s="53" t="s">
        <v>122</v>
      </c>
      <c r="AG45" s="11">
        <v>300</v>
      </c>
      <c r="AH45" s="11" t="s">
        <v>8</v>
      </c>
      <c r="AI45" s="11">
        <v>0</v>
      </c>
      <c r="AJ45" s="11" t="s">
        <v>7</v>
      </c>
      <c r="AK45" s="46"/>
      <c r="AL45" s="47"/>
      <c r="AM45" s="46"/>
      <c r="AN45" s="46"/>
      <c r="AO45" s="46"/>
      <c r="AP45" s="26">
        <v>42758</v>
      </c>
      <c r="AQ45" s="26">
        <v>43061</v>
      </c>
      <c r="AR45" s="46"/>
      <c r="AS45" s="11" t="s">
        <v>6</v>
      </c>
      <c r="AT45" s="46"/>
      <c r="AU45" s="46"/>
      <c r="AV45" s="11" t="s">
        <v>6</v>
      </c>
      <c r="AW45" s="46"/>
      <c r="AX45" s="46"/>
      <c r="AY45" s="46"/>
      <c r="AZ45" s="29" t="s">
        <v>1330</v>
      </c>
      <c r="BA45" s="9">
        <f>N45+AL45</f>
        <v>24738000</v>
      </c>
      <c r="BB45" s="1" t="s">
        <v>270</v>
      </c>
      <c r="BC45" s="1" t="s">
        <v>47</v>
      </c>
      <c r="BD45" s="8" t="s">
        <v>3</v>
      </c>
      <c r="BE45" s="2"/>
      <c r="BF45" s="107" t="s">
        <v>1329</v>
      </c>
      <c r="BG45" s="1" t="s">
        <v>1</v>
      </c>
      <c r="BH45" s="2"/>
      <c r="BI45" s="2"/>
      <c r="BJ45" s="1" t="s">
        <v>0</v>
      </c>
      <c r="BK45" s="90" t="s">
        <v>260</v>
      </c>
      <c r="BL45" s="45">
        <f>IF((($BP$2-E45)/AG45)&gt;1,100,($BP$2-E45)/AG45*100)</f>
        <v>22.333333333333332</v>
      </c>
      <c r="BM45" s="45">
        <f>IF((($BP$2-AP45)/AG45)&gt;1,100,($BP$2-AP45)/AG45*100)</f>
        <v>22.333333333333332</v>
      </c>
      <c r="BN45" s="2"/>
      <c r="BO45" s="45">
        <f>VLOOKUP(A45,'[1]PAGOS-NACION'!A:AK,37,0)</f>
        <v>61.754709354030233</v>
      </c>
      <c r="BP45" s="2"/>
    </row>
    <row r="46" spans="1:68" ht="12.75" customHeight="1" x14ac:dyDescent="0.25">
      <c r="A46" s="103" t="s">
        <v>1328</v>
      </c>
      <c r="B46" s="31" t="s">
        <v>23</v>
      </c>
      <c r="C46" s="11">
        <v>44</v>
      </c>
      <c r="D46" s="11" t="s">
        <v>1326</v>
      </c>
      <c r="E46" s="27">
        <v>42759</v>
      </c>
      <c r="F46" s="11" t="s">
        <v>1327</v>
      </c>
      <c r="G46" s="11" t="s">
        <v>59</v>
      </c>
      <c r="H46" s="11" t="s">
        <v>239</v>
      </c>
      <c r="I46" s="30" t="s">
        <v>15</v>
      </c>
      <c r="J46" s="15">
        <v>14517</v>
      </c>
      <c r="K46" s="15">
        <v>8217</v>
      </c>
      <c r="L46" s="11" t="s">
        <v>18</v>
      </c>
      <c r="M46" s="17">
        <v>3559800</v>
      </c>
      <c r="N46" s="17">
        <v>35598000</v>
      </c>
      <c r="O46" s="48" t="s">
        <v>17</v>
      </c>
      <c r="P46" s="11" t="s">
        <v>16</v>
      </c>
      <c r="Q46" s="11" t="s">
        <v>10</v>
      </c>
      <c r="R46" s="28">
        <v>51760900</v>
      </c>
      <c r="S46" s="16" t="s">
        <v>15</v>
      </c>
      <c r="T46" s="11" t="s">
        <v>502</v>
      </c>
      <c r="U46" s="15" t="s">
        <v>15</v>
      </c>
      <c r="V46" s="11" t="s">
        <v>1326</v>
      </c>
      <c r="W46" s="11" t="s">
        <v>13</v>
      </c>
      <c r="X46" s="11" t="s">
        <v>39</v>
      </c>
      <c r="Y46" s="11" t="s">
        <v>284</v>
      </c>
      <c r="Z46" s="27">
        <v>42759</v>
      </c>
      <c r="AA46" s="11" t="s">
        <v>1325</v>
      </c>
      <c r="AB46" s="13" t="s">
        <v>374</v>
      </c>
      <c r="AC46" s="11" t="s">
        <v>11</v>
      </c>
      <c r="AD46" s="11" t="s">
        <v>10</v>
      </c>
      <c r="AE46" s="33">
        <v>26421443</v>
      </c>
      <c r="AF46" s="13" t="s">
        <v>373</v>
      </c>
      <c r="AG46" s="11">
        <v>300</v>
      </c>
      <c r="AH46" s="11" t="s">
        <v>8</v>
      </c>
      <c r="AI46" s="11">
        <v>0</v>
      </c>
      <c r="AJ46" s="11" t="s">
        <v>7</v>
      </c>
      <c r="AK46" s="46"/>
      <c r="AL46" s="47"/>
      <c r="AM46" s="46"/>
      <c r="AN46" s="46"/>
      <c r="AO46" s="46"/>
      <c r="AP46" s="26">
        <v>42759</v>
      </c>
      <c r="AQ46" s="26">
        <v>43062</v>
      </c>
      <c r="AR46" s="46"/>
      <c r="AS46" s="11" t="s">
        <v>6</v>
      </c>
      <c r="AT46" s="46"/>
      <c r="AU46" s="46"/>
      <c r="AV46" s="11" t="s">
        <v>6</v>
      </c>
      <c r="AW46" s="46"/>
      <c r="AX46" s="46"/>
      <c r="AY46" s="46"/>
      <c r="AZ46" s="29" t="s">
        <v>1324</v>
      </c>
      <c r="BA46" s="9">
        <f>N46+AL46</f>
        <v>35598000</v>
      </c>
      <c r="BB46" s="1" t="s">
        <v>63</v>
      </c>
      <c r="BC46" s="1" t="s">
        <v>47</v>
      </c>
      <c r="BD46" s="8" t="s">
        <v>3</v>
      </c>
      <c r="BE46" s="2"/>
      <c r="BF46" s="107" t="s">
        <v>1323</v>
      </c>
      <c r="BG46" s="1" t="s">
        <v>1</v>
      </c>
      <c r="BH46" s="2"/>
      <c r="BI46" s="2"/>
      <c r="BJ46" s="1" t="s">
        <v>0</v>
      </c>
      <c r="BK46" s="90" t="s">
        <v>260</v>
      </c>
      <c r="BL46" s="45">
        <f>IF((($BP$2-E46)/AG46)&gt;1,100,($BP$2-E46)/AG46*100)</f>
        <v>22</v>
      </c>
      <c r="BM46" s="45">
        <f>IF((($BP$2-AP46)/AG46)&gt;1,100,($BP$2-AP46)/AG46*100)</f>
        <v>22</v>
      </c>
      <c r="BN46" s="2"/>
      <c r="BO46" s="45">
        <f>VLOOKUP(A46,'[1]PAGOS-NACION'!A:AK,37,0)</f>
        <v>62.333333333333329</v>
      </c>
      <c r="BP46" s="2"/>
    </row>
    <row r="47" spans="1:68" ht="12.75" customHeight="1" x14ac:dyDescent="0.25">
      <c r="A47" s="103" t="s">
        <v>1322</v>
      </c>
      <c r="B47" s="31" t="s">
        <v>23</v>
      </c>
      <c r="C47" s="11">
        <v>45</v>
      </c>
      <c r="D47" s="11" t="s">
        <v>1320</v>
      </c>
      <c r="E47" s="27">
        <v>42759</v>
      </c>
      <c r="F47" s="11" t="s">
        <v>1321</v>
      </c>
      <c r="G47" s="11" t="s">
        <v>59</v>
      </c>
      <c r="H47" s="11" t="s">
        <v>239</v>
      </c>
      <c r="I47" s="30" t="s">
        <v>15</v>
      </c>
      <c r="J47" s="15">
        <v>4217</v>
      </c>
      <c r="K47" s="15">
        <v>8117</v>
      </c>
      <c r="L47" s="11" t="s">
        <v>193</v>
      </c>
      <c r="M47" s="17">
        <v>2917200</v>
      </c>
      <c r="N47" s="17">
        <v>29172000</v>
      </c>
      <c r="O47" s="48" t="s">
        <v>17</v>
      </c>
      <c r="P47" s="11" t="s">
        <v>16</v>
      </c>
      <c r="Q47" s="11" t="s">
        <v>10</v>
      </c>
      <c r="R47" s="28">
        <v>1020745397</v>
      </c>
      <c r="S47" s="16" t="s">
        <v>15</v>
      </c>
      <c r="T47" s="11" t="s">
        <v>502</v>
      </c>
      <c r="U47" s="15" t="s">
        <v>15</v>
      </c>
      <c r="V47" s="11" t="s">
        <v>1320</v>
      </c>
      <c r="W47" s="11" t="s">
        <v>13</v>
      </c>
      <c r="X47" s="11" t="s">
        <v>39</v>
      </c>
      <c r="Y47" s="11" t="s">
        <v>284</v>
      </c>
      <c r="Z47" s="27">
        <v>42759</v>
      </c>
      <c r="AA47" s="11" t="s">
        <v>1319</v>
      </c>
      <c r="AB47" s="13" t="s">
        <v>297</v>
      </c>
      <c r="AC47" s="11" t="s">
        <v>11</v>
      </c>
      <c r="AD47" s="11" t="s">
        <v>10</v>
      </c>
      <c r="AE47" s="33">
        <v>70547559</v>
      </c>
      <c r="AF47" s="13" t="s">
        <v>296</v>
      </c>
      <c r="AG47" s="11">
        <v>300</v>
      </c>
      <c r="AH47" s="11" t="s">
        <v>8</v>
      </c>
      <c r="AI47" s="11">
        <v>0</v>
      </c>
      <c r="AJ47" s="11" t="s">
        <v>7</v>
      </c>
      <c r="AK47" s="46"/>
      <c r="AL47" s="47"/>
      <c r="AM47" s="46"/>
      <c r="AN47" s="46"/>
      <c r="AO47" s="46"/>
      <c r="AP47" s="26">
        <v>42759</v>
      </c>
      <c r="AQ47" s="26">
        <v>43062</v>
      </c>
      <c r="AR47" s="46"/>
      <c r="AS47" s="11" t="s">
        <v>6</v>
      </c>
      <c r="AT47" s="46"/>
      <c r="AU47" s="46"/>
      <c r="AV47" s="11" t="s">
        <v>6</v>
      </c>
      <c r="AW47" s="46"/>
      <c r="AX47" s="46"/>
      <c r="AY47" s="46"/>
      <c r="AZ47" s="29" t="s">
        <v>1318</v>
      </c>
      <c r="BA47" s="9">
        <f>N47+AL47</f>
        <v>29172000</v>
      </c>
      <c r="BB47" s="1" t="s">
        <v>33</v>
      </c>
      <c r="BC47" s="1" t="s">
        <v>47</v>
      </c>
      <c r="BD47" s="8" t="s">
        <v>3</v>
      </c>
      <c r="BE47" s="2"/>
      <c r="BF47" s="107" t="s">
        <v>1317</v>
      </c>
      <c r="BG47" s="1" t="s">
        <v>1</v>
      </c>
      <c r="BH47" s="2"/>
      <c r="BI47" s="2"/>
      <c r="BJ47" s="1" t="s">
        <v>0</v>
      </c>
      <c r="BK47" s="90" t="s">
        <v>260</v>
      </c>
      <c r="BL47" s="45">
        <f>IF((($BP$2-E47)/AG47)&gt;1,100,($BP$2-E47)/AG47*100)</f>
        <v>22</v>
      </c>
      <c r="BM47" s="45">
        <f>IF((($BP$2-AP47)/AG47)&gt;1,100,($BP$2-AP47)/AG47*100)</f>
        <v>22</v>
      </c>
      <c r="BN47" s="2"/>
      <c r="BO47" s="45">
        <f>VLOOKUP(A47,'[1]PAGOS-NACION'!A:AK,37,0)</f>
        <v>62.333333333333329</v>
      </c>
      <c r="BP47" s="2"/>
    </row>
    <row r="48" spans="1:68" ht="12.75" customHeight="1" x14ac:dyDescent="0.25">
      <c r="A48" s="103" t="s">
        <v>1316</v>
      </c>
      <c r="B48" s="31" t="s">
        <v>23</v>
      </c>
      <c r="C48" s="11">
        <v>46</v>
      </c>
      <c r="D48" s="11" t="s">
        <v>1314</v>
      </c>
      <c r="E48" s="27">
        <v>42759</v>
      </c>
      <c r="F48" s="11" t="s">
        <v>1315</v>
      </c>
      <c r="G48" s="11" t="s">
        <v>59</v>
      </c>
      <c r="H48" s="11" t="s">
        <v>239</v>
      </c>
      <c r="I48" s="30" t="s">
        <v>15</v>
      </c>
      <c r="J48" s="15">
        <v>12517</v>
      </c>
      <c r="K48" s="15">
        <v>8317</v>
      </c>
      <c r="L48" s="11" t="s">
        <v>42</v>
      </c>
      <c r="M48" s="17">
        <v>5834400</v>
      </c>
      <c r="N48" s="17">
        <v>58344000</v>
      </c>
      <c r="O48" s="48" t="s">
        <v>17</v>
      </c>
      <c r="P48" s="11" t="s">
        <v>16</v>
      </c>
      <c r="Q48" s="11" t="s">
        <v>10</v>
      </c>
      <c r="R48" s="28">
        <v>80037842</v>
      </c>
      <c r="S48" s="16" t="s">
        <v>15</v>
      </c>
      <c r="T48" s="11" t="s">
        <v>502</v>
      </c>
      <c r="U48" s="15" t="s">
        <v>15</v>
      </c>
      <c r="V48" s="11" t="s">
        <v>1314</v>
      </c>
      <c r="W48" s="11" t="s">
        <v>13</v>
      </c>
      <c r="X48" s="11" t="s">
        <v>39</v>
      </c>
      <c r="Y48" s="11" t="s">
        <v>284</v>
      </c>
      <c r="Z48" s="27">
        <v>42759</v>
      </c>
      <c r="AA48" s="11" t="s">
        <v>1313</v>
      </c>
      <c r="AB48" s="13" t="s">
        <v>36</v>
      </c>
      <c r="AC48" s="11" t="s">
        <v>11</v>
      </c>
      <c r="AD48" s="11" t="s">
        <v>10</v>
      </c>
      <c r="AE48" s="33">
        <v>11342150</v>
      </c>
      <c r="AF48" s="53" t="s">
        <v>122</v>
      </c>
      <c r="AG48" s="11">
        <v>300</v>
      </c>
      <c r="AH48" s="11" t="s">
        <v>8</v>
      </c>
      <c r="AI48" s="11">
        <v>0</v>
      </c>
      <c r="AJ48" s="11" t="s">
        <v>7</v>
      </c>
      <c r="AK48" s="46"/>
      <c r="AL48" s="47"/>
      <c r="AM48" s="46"/>
      <c r="AN48" s="46"/>
      <c r="AO48" s="46"/>
      <c r="AP48" s="26">
        <v>42759</v>
      </c>
      <c r="AQ48" s="26">
        <v>43062</v>
      </c>
      <c r="AR48" s="46"/>
      <c r="AS48" s="11" t="s">
        <v>6</v>
      </c>
      <c r="AT48" s="46"/>
      <c r="AU48" s="46"/>
      <c r="AV48" s="11" t="s">
        <v>6</v>
      </c>
      <c r="AW48" s="46"/>
      <c r="AX48" s="46"/>
      <c r="AY48" s="46"/>
      <c r="AZ48" s="29" t="s">
        <v>1312</v>
      </c>
      <c r="BA48" s="9">
        <f>N48+AL48</f>
        <v>58344000</v>
      </c>
      <c r="BB48" s="1" t="s">
        <v>270</v>
      </c>
      <c r="BC48" s="1" t="s">
        <v>47</v>
      </c>
      <c r="BD48" s="1" t="s">
        <v>202</v>
      </c>
      <c r="BE48" s="2"/>
      <c r="BF48" s="107" t="s">
        <v>1311</v>
      </c>
      <c r="BG48" s="1" t="s">
        <v>1</v>
      </c>
      <c r="BH48" s="2"/>
      <c r="BI48" s="2"/>
      <c r="BJ48" s="1" t="s">
        <v>0</v>
      </c>
      <c r="BK48" s="90" t="s">
        <v>260</v>
      </c>
      <c r="BL48" s="45">
        <f>IF((($BP$2-E48)/AG48)&gt;1,100,($BP$2-E48)/AG48*100)</f>
        <v>22</v>
      </c>
      <c r="BM48" s="45">
        <f>IF((($BP$2-AP48)/AG48)&gt;1,100,($BP$2-AP48)/AG48*100)</f>
        <v>22</v>
      </c>
      <c r="BN48" s="2"/>
      <c r="BO48" s="45">
        <f>VLOOKUP(A48,'[1]PAGOS-NACION'!A:AK,37,0)</f>
        <v>62.333333333333329</v>
      </c>
      <c r="BP48" s="2"/>
    </row>
    <row r="49" spans="1:68" ht="12.75" customHeight="1" x14ac:dyDescent="0.25">
      <c r="A49" s="103" t="s">
        <v>1310</v>
      </c>
      <c r="B49" s="31" t="s">
        <v>23</v>
      </c>
      <c r="C49" s="11">
        <v>47</v>
      </c>
      <c r="D49" s="11" t="s">
        <v>1308</v>
      </c>
      <c r="E49" s="27">
        <v>42759</v>
      </c>
      <c r="F49" s="11" t="s">
        <v>1309</v>
      </c>
      <c r="G49" s="11" t="s">
        <v>59</v>
      </c>
      <c r="H49" s="11" t="s">
        <v>239</v>
      </c>
      <c r="I49" s="30" t="s">
        <v>15</v>
      </c>
      <c r="J49" s="15">
        <v>10117</v>
      </c>
      <c r="K49" s="15">
        <v>9317</v>
      </c>
      <c r="L49" s="11" t="s">
        <v>42</v>
      </c>
      <c r="M49" s="17">
        <v>6630000</v>
      </c>
      <c r="N49" s="17">
        <v>66300000</v>
      </c>
      <c r="O49" s="48" t="s">
        <v>17</v>
      </c>
      <c r="P49" s="11" t="s">
        <v>16</v>
      </c>
      <c r="Q49" s="11" t="s">
        <v>10</v>
      </c>
      <c r="R49" s="28">
        <v>52151242</v>
      </c>
      <c r="S49" s="16" t="s">
        <v>15</v>
      </c>
      <c r="T49" s="11" t="s">
        <v>502</v>
      </c>
      <c r="U49" s="15" t="s">
        <v>15</v>
      </c>
      <c r="V49" s="11" t="s">
        <v>1308</v>
      </c>
      <c r="W49" s="11" t="s">
        <v>13</v>
      </c>
      <c r="X49" s="11" t="s">
        <v>39</v>
      </c>
      <c r="Y49" s="11" t="s">
        <v>284</v>
      </c>
      <c r="Z49" s="27">
        <v>42759</v>
      </c>
      <c r="AA49" s="11" t="s">
        <v>1307</v>
      </c>
      <c r="AB49" s="13" t="s">
        <v>36</v>
      </c>
      <c r="AC49" s="11" t="s">
        <v>11</v>
      </c>
      <c r="AD49" s="11" t="s">
        <v>10</v>
      </c>
      <c r="AE49" s="33">
        <v>11342150</v>
      </c>
      <c r="AF49" s="53" t="s">
        <v>122</v>
      </c>
      <c r="AG49" s="11">
        <v>300</v>
      </c>
      <c r="AH49" s="11" t="s">
        <v>8</v>
      </c>
      <c r="AI49" s="11">
        <v>0</v>
      </c>
      <c r="AJ49" s="11" t="s">
        <v>7</v>
      </c>
      <c r="AK49" s="46"/>
      <c r="AL49" s="47"/>
      <c r="AM49" s="46"/>
      <c r="AN49" s="46"/>
      <c r="AO49" s="46"/>
      <c r="AP49" s="26">
        <v>42759</v>
      </c>
      <c r="AQ49" s="26">
        <v>43062</v>
      </c>
      <c r="AR49" s="46"/>
      <c r="AS49" s="11" t="s">
        <v>6</v>
      </c>
      <c r="AT49" s="46"/>
      <c r="AU49" s="46"/>
      <c r="AV49" s="11" t="s">
        <v>6</v>
      </c>
      <c r="AW49" s="46"/>
      <c r="AX49" s="46"/>
      <c r="AY49" s="46"/>
      <c r="AZ49" s="29" t="s">
        <v>1306</v>
      </c>
      <c r="BA49" s="9">
        <f>N49+AL49</f>
        <v>66300000</v>
      </c>
      <c r="BB49" s="1" t="s">
        <v>33</v>
      </c>
      <c r="BC49" s="1" t="s">
        <v>47</v>
      </c>
      <c r="BD49" s="8" t="s">
        <v>3</v>
      </c>
      <c r="BE49" s="2"/>
      <c r="BF49" s="107" t="s">
        <v>1305</v>
      </c>
      <c r="BG49" s="1" t="s">
        <v>1</v>
      </c>
      <c r="BH49" s="2"/>
      <c r="BI49" s="2"/>
      <c r="BJ49" s="1" t="s">
        <v>0</v>
      </c>
      <c r="BK49" s="90" t="s">
        <v>260</v>
      </c>
      <c r="BL49" s="45">
        <f>IF((($BP$2-E49)/AG49)&gt;1,100,($BP$2-E49)/AG49*100)</f>
        <v>22</v>
      </c>
      <c r="BM49" s="45">
        <f>IF((($BP$2-AP49)/AG49)&gt;1,100,($BP$2-AP49)/AG49*100)</f>
        <v>22</v>
      </c>
      <c r="BN49" s="2"/>
      <c r="BO49" s="45">
        <f>VLOOKUP(A49,'[1]PAGOS-NACION'!A:AK,37,0)</f>
        <v>62.333333333333329</v>
      </c>
      <c r="BP49" s="2"/>
    </row>
    <row r="50" spans="1:68" ht="12.75" customHeight="1" x14ac:dyDescent="0.25">
      <c r="A50" s="103" t="s">
        <v>1304</v>
      </c>
      <c r="B50" s="31" t="s">
        <v>23</v>
      </c>
      <c r="C50" s="11">
        <v>48</v>
      </c>
      <c r="D50" s="11" t="s">
        <v>1302</v>
      </c>
      <c r="E50" s="27">
        <v>42759</v>
      </c>
      <c r="F50" s="11" t="s">
        <v>1303</v>
      </c>
      <c r="G50" s="11" t="s">
        <v>59</v>
      </c>
      <c r="H50" s="11" t="s">
        <v>239</v>
      </c>
      <c r="I50" s="30" t="s">
        <v>15</v>
      </c>
      <c r="J50" s="15">
        <v>12417</v>
      </c>
      <c r="K50" s="15">
        <v>8417</v>
      </c>
      <c r="L50" s="11" t="s">
        <v>42</v>
      </c>
      <c r="M50" s="17">
        <v>4987800</v>
      </c>
      <c r="N50" s="17">
        <v>49878000</v>
      </c>
      <c r="O50" s="48" t="s">
        <v>17</v>
      </c>
      <c r="P50" s="11" t="s">
        <v>16</v>
      </c>
      <c r="Q50" s="11" t="s">
        <v>10</v>
      </c>
      <c r="R50" s="28">
        <v>1032428808</v>
      </c>
      <c r="S50" s="16" t="s">
        <v>15</v>
      </c>
      <c r="T50" s="11" t="s">
        <v>502</v>
      </c>
      <c r="U50" s="15" t="s">
        <v>15</v>
      </c>
      <c r="V50" s="11" t="s">
        <v>1302</v>
      </c>
      <c r="W50" s="11" t="s">
        <v>13</v>
      </c>
      <c r="X50" s="11" t="s">
        <v>39</v>
      </c>
      <c r="Y50" s="11" t="s">
        <v>284</v>
      </c>
      <c r="Z50" s="27">
        <v>42759</v>
      </c>
      <c r="AA50" s="11" t="s">
        <v>1301</v>
      </c>
      <c r="AB50" s="13" t="s">
        <v>36</v>
      </c>
      <c r="AC50" s="11" t="s">
        <v>11</v>
      </c>
      <c r="AD50" s="11" t="s">
        <v>10</v>
      </c>
      <c r="AE50" s="33">
        <v>11342150</v>
      </c>
      <c r="AF50" s="53" t="s">
        <v>122</v>
      </c>
      <c r="AG50" s="11">
        <v>300</v>
      </c>
      <c r="AH50" s="11" t="s">
        <v>8</v>
      </c>
      <c r="AI50" s="11">
        <v>0</v>
      </c>
      <c r="AJ50" s="11" t="s">
        <v>7</v>
      </c>
      <c r="AK50" s="46"/>
      <c r="AL50" s="47"/>
      <c r="AM50" s="46"/>
      <c r="AN50" s="46"/>
      <c r="AO50" s="46"/>
      <c r="AP50" s="26">
        <v>42759</v>
      </c>
      <c r="AQ50" s="26">
        <v>43062</v>
      </c>
      <c r="AR50" s="46"/>
      <c r="AS50" s="11" t="s">
        <v>6</v>
      </c>
      <c r="AT50" s="46"/>
      <c r="AU50" s="46"/>
      <c r="AV50" s="11" t="s">
        <v>6</v>
      </c>
      <c r="AW50" s="46"/>
      <c r="AX50" s="46"/>
      <c r="AY50" s="46"/>
      <c r="AZ50" s="29" t="s">
        <v>1300</v>
      </c>
      <c r="BA50" s="9">
        <f>N50+AL50</f>
        <v>49878000</v>
      </c>
      <c r="BB50" s="1" t="s">
        <v>5</v>
      </c>
      <c r="BC50" s="1" t="s">
        <v>47</v>
      </c>
      <c r="BD50" s="8" t="s">
        <v>3</v>
      </c>
      <c r="BE50" s="2"/>
      <c r="BF50" s="107" t="s">
        <v>1299</v>
      </c>
      <c r="BG50" s="1" t="s">
        <v>1</v>
      </c>
      <c r="BH50" s="2"/>
      <c r="BI50" s="2"/>
      <c r="BJ50" s="1" t="s">
        <v>0</v>
      </c>
      <c r="BK50" s="90" t="s">
        <v>260</v>
      </c>
      <c r="BL50" s="45">
        <f>IF((($BP$2-E50)/AG50)&gt;1,100,($BP$2-E50)/AG50*100)</f>
        <v>22</v>
      </c>
      <c r="BM50" s="45">
        <f>IF((($BP$2-AP50)/AG50)&gt;1,100,($BP$2-AP50)/AG50*100)</f>
        <v>22</v>
      </c>
      <c r="BN50" s="2"/>
      <c r="BO50" s="45">
        <f>VLOOKUP(A50,'[1]PAGOS-NACION'!A:AK,37,0)</f>
        <v>62.333333333333329</v>
      </c>
      <c r="BP50" s="2"/>
    </row>
    <row r="51" spans="1:68" ht="12.75" customHeight="1" x14ac:dyDescent="0.25">
      <c r="A51" s="103" t="s">
        <v>1298</v>
      </c>
      <c r="B51" s="31" t="s">
        <v>23</v>
      </c>
      <c r="C51" s="11">
        <v>49</v>
      </c>
      <c r="D51" s="11" t="s">
        <v>1297</v>
      </c>
      <c r="E51" s="27">
        <v>42759</v>
      </c>
      <c r="F51" s="11" t="s">
        <v>1296</v>
      </c>
      <c r="G51" s="11" t="s">
        <v>59</v>
      </c>
      <c r="H51" s="11" t="s">
        <v>239</v>
      </c>
      <c r="I51" s="30" t="s">
        <v>15</v>
      </c>
      <c r="J51" s="15">
        <v>12117</v>
      </c>
      <c r="K51" s="15">
        <v>8517</v>
      </c>
      <c r="L51" s="11" t="s">
        <v>659</v>
      </c>
      <c r="M51" s="17">
        <v>3294600</v>
      </c>
      <c r="N51" s="17">
        <v>32946000</v>
      </c>
      <c r="O51" s="48" t="s">
        <v>17</v>
      </c>
      <c r="P51" s="11" t="s">
        <v>16</v>
      </c>
      <c r="Q51" s="11" t="s">
        <v>10</v>
      </c>
      <c r="R51" s="28">
        <v>1049621201</v>
      </c>
      <c r="S51" s="16" t="s">
        <v>15</v>
      </c>
      <c r="T51" s="11" t="s">
        <v>502</v>
      </c>
      <c r="U51" s="15" t="s">
        <v>15</v>
      </c>
      <c r="V51" s="11" t="s">
        <v>1295</v>
      </c>
      <c r="W51" s="11" t="s">
        <v>13</v>
      </c>
      <c r="X51" s="11" t="s">
        <v>39</v>
      </c>
      <c r="Y51" s="11" t="s">
        <v>284</v>
      </c>
      <c r="Z51" s="27">
        <v>42759</v>
      </c>
      <c r="AA51" s="11" t="s">
        <v>1294</v>
      </c>
      <c r="AB51" s="13" t="s">
        <v>688</v>
      </c>
      <c r="AC51" s="11" t="s">
        <v>11</v>
      </c>
      <c r="AD51" s="11" t="s">
        <v>10</v>
      </c>
      <c r="AE51" s="33">
        <v>79690000</v>
      </c>
      <c r="AF51" s="53" t="s">
        <v>701</v>
      </c>
      <c r="AG51" s="11">
        <v>300</v>
      </c>
      <c r="AH51" s="11" t="s">
        <v>8</v>
      </c>
      <c r="AI51" s="11">
        <v>0</v>
      </c>
      <c r="AJ51" s="11" t="s">
        <v>7</v>
      </c>
      <c r="AK51" s="46"/>
      <c r="AL51" s="47"/>
      <c r="AM51" s="46"/>
      <c r="AN51" s="46"/>
      <c r="AO51" s="46"/>
      <c r="AP51" s="26">
        <v>42759</v>
      </c>
      <c r="AQ51" s="26">
        <v>43062</v>
      </c>
      <c r="AR51" s="46"/>
      <c r="AS51" s="11" t="s">
        <v>6</v>
      </c>
      <c r="AT51" s="46"/>
      <c r="AU51" s="46"/>
      <c r="AV51" s="11" t="s">
        <v>6</v>
      </c>
      <c r="AW51" s="46"/>
      <c r="AX51" s="46"/>
      <c r="AY51" s="46"/>
      <c r="AZ51" s="29" t="s">
        <v>1293</v>
      </c>
      <c r="BA51" s="9">
        <f>N51+AL51</f>
        <v>32946000</v>
      </c>
      <c r="BB51" s="1" t="s">
        <v>270</v>
      </c>
      <c r="BC51" s="1" t="s">
        <v>47</v>
      </c>
      <c r="BD51" s="8" t="s">
        <v>3</v>
      </c>
      <c r="BE51" s="2"/>
      <c r="BF51" s="107" t="s">
        <v>1292</v>
      </c>
      <c r="BG51" s="1" t="s">
        <v>1</v>
      </c>
      <c r="BH51" s="2"/>
      <c r="BI51" s="2"/>
      <c r="BJ51" s="1" t="s">
        <v>0</v>
      </c>
      <c r="BK51" s="90" t="s">
        <v>260</v>
      </c>
      <c r="BL51" s="45">
        <f>IF((($BP$2-E51)/AG51)&gt;1,100,($BP$2-E51)/AG51*100)</f>
        <v>22</v>
      </c>
      <c r="BM51" s="45">
        <f>IF((($BP$2-AP51)/AG51)&gt;1,100,($BP$2-AP51)/AG51*100)</f>
        <v>22</v>
      </c>
      <c r="BN51" s="2"/>
      <c r="BO51" s="45">
        <f>VLOOKUP(A51,'[1]PAGOS-NACION'!A:AK,37,0)</f>
        <v>62.333333333333329</v>
      </c>
      <c r="BP51" s="2"/>
    </row>
    <row r="52" spans="1:68" ht="12.75" customHeight="1" x14ac:dyDescent="0.25">
      <c r="A52" s="103" t="s">
        <v>1291</v>
      </c>
      <c r="B52" s="31" t="s">
        <v>23</v>
      </c>
      <c r="C52" s="11">
        <v>50</v>
      </c>
      <c r="D52" s="11" t="s">
        <v>1289</v>
      </c>
      <c r="E52" s="27">
        <v>42759</v>
      </c>
      <c r="F52" s="11" t="s">
        <v>1290</v>
      </c>
      <c r="G52" s="11" t="s">
        <v>59</v>
      </c>
      <c r="H52" s="11" t="s">
        <v>239</v>
      </c>
      <c r="I52" s="30" t="s">
        <v>15</v>
      </c>
      <c r="J52" s="15">
        <v>4717</v>
      </c>
      <c r="K52" s="15">
        <v>8617</v>
      </c>
      <c r="L52" s="11" t="s">
        <v>18</v>
      </c>
      <c r="M52" s="17">
        <v>2019600</v>
      </c>
      <c r="N52" s="17">
        <v>20196000</v>
      </c>
      <c r="O52" s="48" t="s">
        <v>17</v>
      </c>
      <c r="P52" s="11" t="s">
        <v>16</v>
      </c>
      <c r="Q52" s="11" t="s">
        <v>10</v>
      </c>
      <c r="R52" s="28">
        <v>52277869</v>
      </c>
      <c r="S52" s="16" t="s">
        <v>15</v>
      </c>
      <c r="T52" s="11" t="s">
        <v>502</v>
      </c>
      <c r="U52" s="15" t="s">
        <v>15</v>
      </c>
      <c r="V52" s="11" t="s">
        <v>1289</v>
      </c>
      <c r="W52" s="11" t="s">
        <v>13</v>
      </c>
      <c r="X52" s="11" t="s">
        <v>39</v>
      </c>
      <c r="Y52" s="11" t="s">
        <v>284</v>
      </c>
      <c r="Z52" s="27">
        <v>42759</v>
      </c>
      <c r="AA52" s="11" t="s">
        <v>1288</v>
      </c>
      <c r="AB52" s="13" t="s">
        <v>12</v>
      </c>
      <c r="AC52" s="11" t="s">
        <v>11</v>
      </c>
      <c r="AD52" s="11" t="s">
        <v>10</v>
      </c>
      <c r="AE52" s="14">
        <v>16356940</v>
      </c>
      <c r="AF52" s="13" t="s">
        <v>9</v>
      </c>
      <c r="AG52" s="11">
        <v>300</v>
      </c>
      <c r="AH52" s="11" t="s">
        <v>8</v>
      </c>
      <c r="AI52" s="11">
        <v>0</v>
      </c>
      <c r="AJ52" s="11" t="s">
        <v>7</v>
      </c>
      <c r="AK52" s="46"/>
      <c r="AL52" s="47"/>
      <c r="AM52" s="46"/>
      <c r="AN52" s="46"/>
      <c r="AO52" s="46"/>
      <c r="AP52" s="26">
        <v>42759</v>
      </c>
      <c r="AQ52" s="26">
        <v>43062</v>
      </c>
      <c r="AR52" s="46"/>
      <c r="AS52" s="11" t="s">
        <v>6</v>
      </c>
      <c r="AT52" s="46"/>
      <c r="AU52" s="46"/>
      <c r="AV52" s="11" t="s">
        <v>6</v>
      </c>
      <c r="AW52" s="46"/>
      <c r="AX52" s="46"/>
      <c r="AY52" s="46"/>
      <c r="AZ52" s="29" t="s">
        <v>1287</v>
      </c>
      <c r="BA52" s="9">
        <f>N52+AL52</f>
        <v>20196000</v>
      </c>
      <c r="BB52" s="1" t="s">
        <v>5</v>
      </c>
      <c r="BC52" s="1" t="s">
        <v>47</v>
      </c>
      <c r="BD52" s="8" t="s">
        <v>3</v>
      </c>
      <c r="BE52" s="2"/>
      <c r="BF52" s="107" t="s">
        <v>1286</v>
      </c>
      <c r="BG52" s="1" t="s">
        <v>1</v>
      </c>
      <c r="BH52" s="2"/>
      <c r="BI52" s="2"/>
      <c r="BJ52" s="1" t="s">
        <v>0</v>
      </c>
      <c r="BK52" s="90" t="s">
        <v>260</v>
      </c>
      <c r="BL52" s="45">
        <f>IF((($BP$2-E52)/AG52)&gt;1,100,($BP$2-E52)/AG52*100)</f>
        <v>22</v>
      </c>
      <c r="BM52" s="45">
        <f>IF((($BP$2-AP52)/AG52)&gt;1,100,($BP$2-AP52)/AG52*100)</f>
        <v>22</v>
      </c>
      <c r="BN52" s="2"/>
      <c r="BO52" s="45">
        <f>VLOOKUP(A52,'[1]PAGOS-NACION'!A:AK,37,0)</f>
        <v>62.333333333333329</v>
      </c>
      <c r="BP52" s="2"/>
    </row>
    <row r="53" spans="1:68" ht="12.75" customHeight="1" x14ac:dyDescent="0.25">
      <c r="A53" s="103" t="s">
        <v>1285</v>
      </c>
      <c r="B53" s="31" t="s">
        <v>23</v>
      </c>
      <c r="C53" s="11">
        <v>51</v>
      </c>
      <c r="D53" s="11" t="s">
        <v>1284</v>
      </c>
      <c r="E53" s="27">
        <v>42759</v>
      </c>
      <c r="F53" s="11" t="s">
        <v>1283</v>
      </c>
      <c r="G53" s="11" t="s">
        <v>59</v>
      </c>
      <c r="H53" s="11" t="s">
        <v>239</v>
      </c>
      <c r="I53" s="30" t="s">
        <v>15</v>
      </c>
      <c r="J53" s="15">
        <v>3917</v>
      </c>
      <c r="K53" s="15">
        <v>8717</v>
      </c>
      <c r="L53" s="11" t="s">
        <v>18</v>
      </c>
      <c r="M53" s="17">
        <v>3559800</v>
      </c>
      <c r="N53" s="17">
        <v>35598000</v>
      </c>
      <c r="O53" s="48" t="s">
        <v>17</v>
      </c>
      <c r="P53" s="11" t="s">
        <v>16</v>
      </c>
      <c r="Q53" s="11" t="s">
        <v>10</v>
      </c>
      <c r="R53" s="28">
        <v>1144026270</v>
      </c>
      <c r="S53" s="16" t="s">
        <v>15</v>
      </c>
      <c r="T53" s="11" t="s">
        <v>502</v>
      </c>
      <c r="U53" s="15" t="s">
        <v>15</v>
      </c>
      <c r="V53" s="11" t="s">
        <v>1282</v>
      </c>
      <c r="W53" s="11" t="s">
        <v>13</v>
      </c>
      <c r="X53" s="11" t="s">
        <v>39</v>
      </c>
      <c r="Y53" s="11" t="s">
        <v>284</v>
      </c>
      <c r="Z53" s="27">
        <v>42759</v>
      </c>
      <c r="AA53" s="11" t="s">
        <v>1281</v>
      </c>
      <c r="AB53" s="13" t="s">
        <v>12</v>
      </c>
      <c r="AC53" s="11" t="s">
        <v>11</v>
      </c>
      <c r="AD53" s="11" t="s">
        <v>10</v>
      </c>
      <c r="AE53" s="14">
        <v>16356940</v>
      </c>
      <c r="AF53" s="13" t="s">
        <v>9</v>
      </c>
      <c r="AG53" s="11">
        <v>300</v>
      </c>
      <c r="AH53" s="11" t="s">
        <v>8</v>
      </c>
      <c r="AI53" s="11">
        <v>0</v>
      </c>
      <c r="AJ53" s="11" t="s">
        <v>7</v>
      </c>
      <c r="AK53" s="46"/>
      <c r="AL53" s="47"/>
      <c r="AM53" s="46"/>
      <c r="AN53" s="46"/>
      <c r="AO53" s="46"/>
      <c r="AP53" s="26">
        <v>42759</v>
      </c>
      <c r="AQ53" s="26">
        <v>43062</v>
      </c>
      <c r="AR53" s="46"/>
      <c r="AS53" s="11" t="s">
        <v>6</v>
      </c>
      <c r="AT53" s="46"/>
      <c r="AU53" s="46"/>
      <c r="AV53" s="11" t="s">
        <v>6</v>
      </c>
      <c r="AW53" s="46"/>
      <c r="AX53" s="46"/>
      <c r="AY53" s="46"/>
      <c r="AZ53" s="29" t="s">
        <v>1280</v>
      </c>
      <c r="BA53" s="9">
        <f>N53+AL53</f>
        <v>35598000</v>
      </c>
      <c r="BB53" s="1" t="s">
        <v>33</v>
      </c>
      <c r="BC53" s="1" t="s">
        <v>47</v>
      </c>
      <c r="BD53" s="8" t="s">
        <v>3</v>
      </c>
      <c r="BE53" s="2"/>
      <c r="BF53" s="107" t="s">
        <v>1279</v>
      </c>
      <c r="BG53" s="1" t="s">
        <v>1</v>
      </c>
      <c r="BH53" s="2"/>
      <c r="BI53" s="2"/>
      <c r="BJ53" s="1" t="s">
        <v>0</v>
      </c>
      <c r="BK53" s="90" t="s">
        <v>260</v>
      </c>
      <c r="BL53" s="45">
        <f>IF((($BP$2-E53)/AG53)&gt;1,100,($BP$2-E53)/AG53*100)</f>
        <v>22</v>
      </c>
      <c r="BM53" s="45">
        <f>IF((($BP$2-AP53)/AG53)&gt;1,100,($BP$2-AP53)/AG53*100)</f>
        <v>22</v>
      </c>
      <c r="BN53" s="2"/>
      <c r="BO53" s="45">
        <f>VLOOKUP(A53,'[1]PAGOS-NACION'!A:AK,37,0)</f>
        <v>62.333333333333329</v>
      </c>
      <c r="BP53" s="2"/>
    </row>
    <row r="54" spans="1:68" ht="12.75" customHeight="1" x14ac:dyDescent="0.25">
      <c r="A54" s="103" t="s">
        <v>1278</v>
      </c>
      <c r="B54" s="31" t="s">
        <v>23</v>
      </c>
      <c r="C54" s="11">
        <v>52</v>
      </c>
      <c r="D54" s="11" t="s">
        <v>1277</v>
      </c>
      <c r="E54" s="27">
        <v>42759</v>
      </c>
      <c r="F54" s="11" t="s">
        <v>1276</v>
      </c>
      <c r="G54" s="11" t="s">
        <v>59</v>
      </c>
      <c r="H54" s="11" t="s">
        <v>239</v>
      </c>
      <c r="I54" s="30" t="s">
        <v>15</v>
      </c>
      <c r="J54" s="15">
        <v>14417</v>
      </c>
      <c r="K54" s="15">
        <v>9417</v>
      </c>
      <c r="L54" s="11" t="s">
        <v>18</v>
      </c>
      <c r="M54" s="17">
        <v>5518200</v>
      </c>
      <c r="N54" s="17">
        <v>55182000</v>
      </c>
      <c r="O54" s="48" t="s">
        <v>17</v>
      </c>
      <c r="P54" s="11" t="s">
        <v>16</v>
      </c>
      <c r="Q54" s="11" t="s">
        <v>10</v>
      </c>
      <c r="R54" s="28">
        <v>43035809</v>
      </c>
      <c r="S54" s="16" t="s">
        <v>15</v>
      </c>
      <c r="T54" s="11" t="s">
        <v>502</v>
      </c>
      <c r="U54" s="15" t="s">
        <v>15</v>
      </c>
      <c r="V54" s="11" t="s">
        <v>1275</v>
      </c>
      <c r="W54" s="11" t="s">
        <v>13</v>
      </c>
      <c r="X54" s="117" t="s">
        <v>175</v>
      </c>
      <c r="Y54" s="11" t="s">
        <v>284</v>
      </c>
      <c r="Z54" s="27">
        <v>42759</v>
      </c>
      <c r="AA54" s="11" t="s">
        <v>1274</v>
      </c>
      <c r="AB54" s="13" t="s">
        <v>374</v>
      </c>
      <c r="AC54" s="11" t="s">
        <v>11</v>
      </c>
      <c r="AD54" s="11" t="s">
        <v>10</v>
      </c>
      <c r="AE54" s="33">
        <v>26421443</v>
      </c>
      <c r="AF54" s="13" t="s">
        <v>373</v>
      </c>
      <c r="AG54" s="11">
        <v>300</v>
      </c>
      <c r="AH54" s="11" t="s">
        <v>8</v>
      </c>
      <c r="AI54" s="11">
        <v>0</v>
      </c>
      <c r="AJ54" s="11" t="s">
        <v>7</v>
      </c>
      <c r="AK54" s="46"/>
      <c r="AL54" s="47"/>
      <c r="AM54" s="46"/>
      <c r="AN54" s="46"/>
      <c r="AO54" s="46"/>
      <c r="AP54" s="26">
        <v>42759</v>
      </c>
      <c r="AQ54" s="26">
        <v>43062</v>
      </c>
      <c r="AR54" s="46"/>
      <c r="AS54" s="11" t="s">
        <v>6</v>
      </c>
      <c r="AT54" s="46"/>
      <c r="AU54" s="46"/>
      <c r="AV54" s="11" t="s">
        <v>6</v>
      </c>
      <c r="AW54" s="46"/>
      <c r="AX54" s="46"/>
      <c r="AY54" s="46"/>
      <c r="AZ54" s="29" t="s">
        <v>1273</v>
      </c>
      <c r="BA54" s="9">
        <f>N54+AL54</f>
        <v>55182000</v>
      </c>
      <c r="BB54" s="1" t="s">
        <v>63</v>
      </c>
      <c r="BC54" s="1" t="s">
        <v>47</v>
      </c>
      <c r="BD54" s="1" t="s">
        <v>202</v>
      </c>
      <c r="BE54" s="2"/>
      <c r="BF54" s="107" t="s">
        <v>1272</v>
      </c>
      <c r="BG54" s="1" t="s">
        <v>1</v>
      </c>
      <c r="BH54" s="2"/>
      <c r="BI54" s="2"/>
      <c r="BJ54" s="1" t="s">
        <v>0</v>
      </c>
      <c r="BK54" s="90" t="s">
        <v>260</v>
      </c>
      <c r="BL54" s="45">
        <f>IF((($BP$2-E54)/AG54)&gt;1,100,($BP$2-E54)/AG54*100)</f>
        <v>22</v>
      </c>
      <c r="BM54" s="45">
        <f>IF((($BP$2-AP54)/AG54)&gt;1,100,($BP$2-AP54)/AG54*100)</f>
        <v>22</v>
      </c>
      <c r="BN54" s="2"/>
      <c r="BO54" s="45">
        <f>VLOOKUP(A54,'[1]PAGOS-NACION'!A:AK,37,0)</f>
        <v>62.333333333333329</v>
      </c>
      <c r="BP54" s="2"/>
    </row>
    <row r="55" spans="1:68" ht="12.75" customHeight="1" x14ac:dyDescent="0.25">
      <c r="A55" s="103" t="s">
        <v>1271</v>
      </c>
      <c r="B55" s="31" t="s">
        <v>23</v>
      </c>
      <c r="C55" s="11">
        <v>53</v>
      </c>
      <c r="D55" s="11" t="s">
        <v>313</v>
      </c>
      <c r="E55" s="27">
        <v>42759</v>
      </c>
      <c r="F55" s="11" t="s">
        <v>1270</v>
      </c>
      <c r="G55" s="11" t="s">
        <v>59</v>
      </c>
      <c r="H55" s="11" t="s">
        <v>239</v>
      </c>
      <c r="I55" s="30" t="s">
        <v>15</v>
      </c>
      <c r="J55" s="15">
        <v>7017</v>
      </c>
      <c r="K55" s="15">
        <v>9517</v>
      </c>
      <c r="L55" s="11" t="s">
        <v>177</v>
      </c>
      <c r="M55" s="17">
        <v>6630000</v>
      </c>
      <c r="N55" s="17">
        <v>26520000</v>
      </c>
      <c r="O55" s="48" t="s">
        <v>17</v>
      </c>
      <c r="P55" s="11" t="s">
        <v>16</v>
      </c>
      <c r="Q55" s="11" t="s">
        <v>10</v>
      </c>
      <c r="R55" s="28">
        <v>52371615</v>
      </c>
      <c r="S55" s="16" t="s">
        <v>15</v>
      </c>
      <c r="T55" s="11" t="s">
        <v>502</v>
      </c>
      <c r="U55" s="15" t="s">
        <v>15</v>
      </c>
      <c r="V55" s="11" t="s">
        <v>313</v>
      </c>
      <c r="W55" s="11" t="s">
        <v>13</v>
      </c>
      <c r="X55" s="11" t="s">
        <v>39</v>
      </c>
      <c r="Y55" s="11" t="s">
        <v>284</v>
      </c>
      <c r="Z55" s="27">
        <v>42759</v>
      </c>
      <c r="AA55" s="11" t="s">
        <v>1269</v>
      </c>
      <c r="AB55" s="13" t="s">
        <v>752</v>
      </c>
      <c r="AC55" s="11" t="s">
        <v>11</v>
      </c>
      <c r="AD55" s="11" t="s">
        <v>10</v>
      </c>
      <c r="AE55" s="33">
        <v>51891055</v>
      </c>
      <c r="AF55" s="53" t="s">
        <v>751</v>
      </c>
      <c r="AG55" s="11">
        <v>120</v>
      </c>
      <c r="AH55" s="11" t="s">
        <v>8</v>
      </c>
      <c r="AI55" s="11">
        <v>0</v>
      </c>
      <c r="AJ55" s="11" t="s">
        <v>7</v>
      </c>
      <c r="AK55" s="46"/>
      <c r="AL55" s="47"/>
      <c r="AM55" s="46"/>
      <c r="AN55" s="46"/>
      <c r="AO55" s="46"/>
      <c r="AP55" s="26">
        <v>42759</v>
      </c>
      <c r="AQ55" s="115">
        <v>42878</v>
      </c>
      <c r="AR55" s="46"/>
      <c r="AS55" s="11" t="s">
        <v>6</v>
      </c>
      <c r="AT55" s="46"/>
      <c r="AU55" s="46"/>
      <c r="AV55" s="11" t="s">
        <v>6</v>
      </c>
      <c r="AW55" s="46"/>
      <c r="AX55" s="46"/>
      <c r="AY55" s="46"/>
      <c r="AZ55" s="29" t="s">
        <v>1268</v>
      </c>
      <c r="BA55" s="9">
        <f>N55+AL55</f>
        <v>26520000</v>
      </c>
      <c r="BB55" s="1" t="s">
        <v>33</v>
      </c>
      <c r="BC55" s="1" t="s">
        <v>47</v>
      </c>
      <c r="BD55" s="1" t="s">
        <v>202</v>
      </c>
      <c r="BE55" s="2"/>
      <c r="BF55" s="107" t="s">
        <v>1267</v>
      </c>
      <c r="BG55" s="1" t="s">
        <v>1</v>
      </c>
      <c r="BH55" s="2"/>
      <c r="BI55" s="2"/>
      <c r="BJ55" s="2"/>
      <c r="BK55" s="111" t="s">
        <v>562</v>
      </c>
      <c r="BL55" s="45">
        <f>IF((($BP$2-E55)/AG55)&gt;1,100,($BP$2-E55)/AG55*100)</f>
        <v>55.000000000000007</v>
      </c>
      <c r="BM55" s="45">
        <f>IF((($BP$2-AP55)/AG55)&gt;1,100,($BP$2-AP55)/AG55*100)</f>
        <v>55.000000000000007</v>
      </c>
      <c r="BN55" s="2"/>
      <c r="BO55" s="45">
        <f>VLOOKUP(A55,'[1]PAGOS-NACION'!A:AK,37,0)</f>
        <v>100</v>
      </c>
      <c r="BP55" s="2"/>
    </row>
    <row r="56" spans="1:68" ht="12.75" customHeight="1" x14ac:dyDescent="0.25">
      <c r="A56" s="103" t="s">
        <v>1266</v>
      </c>
      <c r="B56" s="31" t="s">
        <v>23</v>
      </c>
      <c r="C56" s="11">
        <v>54</v>
      </c>
      <c r="D56" s="11" t="s">
        <v>1265</v>
      </c>
      <c r="E56" s="27">
        <v>42759</v>
      </c>
      <c r="F56" s="11" t="s">
        <v>1264</v>
      </c>
      <c r="G56" s="11" t="s">
        <v>59</v>
      </c>
      <c r="H56" s="11" t="s">
        <v>239</v>
      </c>
      <c r="I56" s="30" t="s">
        <v>15</v>
      </c>
      <c r="J56" s="15">
        <v>9917</v>
      </c>
      <c r="K56" s="15">
        <v>9617</v>
      </c>
      <c r="L56" s="11" t="s">
        <v>18</v>
      </c>
      <c r="M56" s="17">
        <v>2019600</v>
      </c>
      <c r="N56" s="17">
        <v>20196000</v>
      </c>
      <c r="O56" s="48" t="s">
        <v>17</v>
      </c>
      <c r="P56" s="11" t="s">
        <v>16</v>
      </c>
      <c r="Q56" s="11" t="s">
        <v>10</v>
      </c>
      <c r="R56" s="28">
        <v>1016041939</v>
      </c>
      <c r="S56" s="16" t="s">
        <v>15</v>
      </c>
      <c r="T56" s="11" t="s">
        <v>502</v>
      </c>
      <c r="U56" s="15" t="s">
        <v>15</v>
      </c>
      <c r="V56" s="11" t="s">
        <v>1263</v>
      </c>
      <c r="W56" s="11" t="s">
        <v>13</v>
      </c>
      <c r="X56" s="11" t="s">
        <v>39</v>
      </c>
      <c r="Y56" s="11" t="s">
        <v>284</v>
      </c>
      <c r="Z56" s="27">
        <v>42760</v>
      </c>
      <c r="AA56" s="11" t="s">
        <v>1262</v>
      </c>
      <c r="AB56" s="13" t="s">
        <v>12</v>
      </c>
      <c r="AC56" s="11" t="s">
        <v>11</v>
      </c>
      <c r="AD56" s="11" t="s">
        <v>10</v>
      </c>
      <c r="AE56" s="14">
        <v>16356940</v>
      </c>
      <c r="AF56" s="13" t="s">
        <v>9</v>
      </c>
      <c r="AG56" s="11">
        <v>300</v>
      </c>
      <c r="AH56" s="11" t="s">
        <v>8</v>
      </c>
      <c r="AI56" s="11">
        <v>0</v>
      </c>
      <c r="AJ56" s="11" t="s">
        <v>7</v>
      </c>
      <c r="AK56" s="46"/>
      <c r="AL56" s="47"/>
      <c r="AM56" s="46"/>
      <c r="AN56" s="46"/>
      <c r="AO56" s="46"/>
      <c r="AP56" s="26">
        <v>42760</v>
      </c>
      <c r="AQ56" s="26">
        <v>43063</v>
      </c>
      <c r="AR56" s="46"/>
      <c r="AS56" s="11" t="s">
        <v>6</v>
      </c>
      <c r="AT56" s="46"/>
      <c r="AU56" s="46"/>
      <c r="AV56" s="11" t="s">
        <v>6</v>
      </c>
      <c r="AW56" s="46"/>
      <c r="AX56" s="46"/>
      <c r="AY56" s="46"/>
      <c r="AZ56" s="29" t="s">
        <v>1261</v>
      </c>
      <c r="BA56" s="9">
        <f>N56+AL56</f>
        <v>20196000</v>
      </c>
      <c r="BB56" s="1" t="s">
        <v>33</v>
      </c>
      <c r="BC56" s="1" t="s">
        <v>47</v>
      </c>
      <c r="BD56" s="1" t="s">
        <v>202</v>
      </c>
      <c r="BE56" s="2"/>
      <c r="BF56" s="107" t="s">
        <v>1260</v>
      </c>
      <c r="BG56" s="1" t="s">
        <v>1</v>
      </c>
      <c r="BH56" s="2"/>
      <c r="BI56" s="2"/>
      <c r="BJ56" s="1" t="s">
        <v>0</v>
      </c>
      <c r="BK56" s="111" t="s">
        <v>562</v>
      </c>
      <c r="BL56" s="45">
        <f>IF((($BP$2-E56)/AG56)&gt;1,100,($BP$2-E56)/AG56*100)</f>
        <v>22</v>
      </c>
      <c r="BM56" s="45">
        <f>IF((($BP$2-AP56)/AG56)&gt;1,100,($BP$2-AP56)/AG56*100)</f>
        <v>21.666666666666668</v>
      </c>
      <c r="BN56" s="2"/>
      <c r="BO56" s="45">
        <f>VLOOKUP(A56,'[1]PAGOS-NACION'!A:AK,37,0)</f>
        <v>62.445632798573982</v>
      </c>
      <c r="BP56" s="2"/>
    </row>
    <row r="57" spans="1:68" ht="12.75" customHeight="1" x14ac:dyDescent="0.25">
      <c r="A57" s="103" t="s">
        <v>1259</v>
      </c>
      <c r="B57" s="31" t="s">
        <v>23</v>
      </c>
      <c r="C57" s="11">
        <v>55</v>
      </c>
      <c r="D57" s="11" t="s">
        <v>1257</v>
      </c>
      <c r="E57" s="27">
        <v>42760</v>
      </c>
      <c r="F57" s="11" t="s">
        <v>1258</v>
      </c>
      <c r="G57" s="11" t="s">
        <v>59</v>
      </c>
      <c r="H57" s="11" t="s">
        <v>239</v>
      </c>
      <c r="I57" s="30" t="s">
        <v>15</v>
      </c>
      <c r="J57" s="15">
        <v>6117</v>
      </c>
      <c r="K57" s="15">
        <v>9817</v>
      </c>
      <c r="L57" s="11" t="s">
        <v>177</v>
      </c>
      <c r="M57" s="17">
        <v>4987800</v>
      </c>
      <c r="N57" s="17">
        <v>49878000</v>
      </c>
      <c r="O57" s="48" t="s">
        <v>17</v>
      </c>
      <c r="P57" s="11" t="s">
        <v>16</v>
      </c>
      <c r="Q57" s="11" t="s">
        <v>10</v>
      </c>
      <c r="R57" s="28">
        <v>1032387607</v>
      </c>
      <c r="S57" s="16" t="s">
        <v>15</v>
      </c>
      <c r="T57" s="11" t="s">
        <v>502</v>
      </c>
      <c r="U57" s="15" t="s">
        <v>15</v>
      </c>
      <c r="V57" s="11" t="s">
        <v>1257</v>
      </c>
      <c r="W57" s="11" t="s">
        <v>13</v>
      </c>
      <c r="X57" s="11" t="s">
        <v>39</v>
      </c>
      <c r="Y57" s="11" t="s">
        <v>284</v>
      </c>
      <c r="Z57" s="27">
        <v>42760</v>
      </c>
      <c r="AA57" s="11" t="s">
        <v>1256</v>
      </c>
      <c r="AB57" s="13" t="s">
        <v>1255</v>
      </c>
      <c r="AC57" s="11" t="s">
        <v>11</v>
      </c>
      <c r="AD57" s="11" t="s">
        <v>10</v>
      </c>
      <c r="AE57" s="55">
        <v>6872655</v>
      </c>
      <c r="AF57" s="13" t="s">
        <v>1254</v>
      </c>
      <c r="AG57" s="11">
        <v>300</v>
      </c>
      <c r="AH57" s="11" t="s">
        <v>8</v>
      </c>
      <c r="AI57" s="11">
        <v>0</v>
      </c>
      <c r="AJ57" s="11" t="s">
        <v>7</v>
      </c>
      <c r="AK57" s="46"/>
      <c r="AL57" s="47"/>
      <c r="AM57" s="46"/>
      <c r="AN57" s="46"/>
      <c r="AO57" s="46"/>
      <c r="AP57" s="26">
        <v>42760</v>
      </c>
      <c r="AQ57" s="26">
        <v>43063</v>
      </c>
      <c r="AR57" s="46"/>
      <c r="AS57" s="11" t="s">
        <v>6</v>
      </c>
      <c r="AT57" s="46"/>
      <c r="AU57" s="46"/>
      <c r="AV57" s="11" t="s">
        <v>6</v>
      </c>
      <c r="AW57" s="46"/>
      <c r="AX57" s="46"/>
      <c r="AY57" s="46"/>
      <c r="AZ57" s="29" t="s">
        <v>1253</v>
      </c>
      <c r="BA57" s="9">
        <f>N57+AL57</f>
        <v>49878000</v>
      </c>
      <c r="BB57" s="1" t="s">
        <v>33</v>
      </c>
      <c r="BC57" s="1" t="s">
        <v>47</v>
      </c>
      <c r="BD57" s="8" t="s">
        <v>3</v>
      </c>
      <c r="BE57" s="2"/>
      <c r="BF57" s="107" t="s">
        <v>1252</v>
      </c>
      <c r="BG57" s="1" t="s">
        <v>1</v>
      </c>
      <c r="BH57" s="2"/>
      <c r="BI57" s="2"/>
      <c r="BJ57" s="1" t="s">
        <v>0</v>
      </c>
      <c r="BK57" s="90" t="s">
        <v>260</v>
      </c>
      <c r="BL57" s="45">
        <f>IF((($BP$2-E57)/AG57)&gt;1,100,($BP$2-E57)/AG57*100)</f>
        <v>21.666666666666668</v>
      </c>
      <c r="BM57" s="45">
        <f>IF((($BP$2-AP57)/AG57)&gt;1,100,($BP$2-AP57)/AG57*100)</f>
        <v>21.666666666666668</v>
      </c>
      <c r="BN57" s="2"/>
      <c r="BO57" s="45">
        <f>VLOOKUP(A57,'[1]PAGOS-NACION'!A:AK,37,0)</f>
        <v>62</v>
      </c>
      <c r="BP57" s="2"/>
    </row>
    <row r="58" spans="1:68" ht="12.75" customHeight="1" x14ac:dyDescent="0.25">
      <c r="A58" s="103" t="s">
        <v>1251</v>
      </c>
      <c r="B58" s="31" t="s">
        <v>23</v>
      </c>
      <c r="C58" s="11">
        <v>56</v>
      </c>
      <c r="D58" s="11" t="s">
        <v>1249</v>
      </c>
      <c r="E58" s="27">
        <v>42760</v>
      </c>
      <c r="F58" s="11" t="s">
        <v>1250</v>
      </c>
      <c r="G58" s="11" t="s">
        <v>59</v>
      </c>
      <c r="H58" s="11" t="s">
        <v>239</v>
      </c>
      <c r="I58" s="30" t="s">
        <v>15</v>
      </c>
      <c r="J58" s="15">
        <v>3517</v>
      </c>
      <c r="K58" s="15">
        <v>9917</v>
      </c>
      <c r="L58" s="11" t="s">
        <v>193</v>
      </c>
      <c r="M58" s="17">
        <v>3559800</v>
      </c>
      <c r="N58" s="17">
        <v>35598000</v>
      </c>
      <c r="O58" s="48" t="s">
        <v>17</v>
      </c>
      <c r="P58" s="11" t="s">
        <v>16</v>
      </c>
      <c r="Q58" s="11" t="s">
        <v>10</v>
      </c>
      <c r="R58" s="28">
        <v>1023925233</v>
      </c>
      <c r="S58" s="16" t="s">
        <v>15</v>
      </c>
      <c r="T58" s="11" t="s">
        <v>502</v>
      </c>
      <c r="U58" s="15" t="s">
        <v>15</v>
      </c>
      <c r="V58" s="11" t="s">
        <v>1249</v>
      </c>
      <c r="W58" s="11" t="s">
        <v>13</v>
      </c>
      <c r="X58" s="11" t="s">
        <v>39</v>
      </c>
      <c r="Y58" s="11" t="s">
        <v>284</v>
      </c>
      <c r="Z58" s="27">
        <v>42760</v>
      </c>
      <c r="AA58" s="11" t="s">
        <v>1248</v>
      </c>
      <c r="AB58" s="13" t="s">
        <v>297</v>
      </c>
      <c r="AC58" s="11" t="s">
        <v>11</v>
      </c>
      <c r="AD58" s="11" t="s">
        <v>10</v>
      </c>
      <c r="AE58" s="33">
        <v>70547559</v>
      </c>
      <c r="AF58" s="13" t="s">
        <v>296</v>
      </c>
      <c r="AG58" s="11">
        <v>300</v>
      </c>
      <c r="AH58" s="11" t="s">
        <v>8</v>
      </c>
      <c r="AI58" s="11">
        <v>0</v>
      </c>
      <c r="AJ58" s="11" t="s">
        <v>7</v>
      </c>
      <c r="AK58" s="46"/>
      <c r="AL58" s="47"/>
      <c r="AM58" s="46"/>
      <c r="AN58" s="46"/>
      <c r="AO58" s="46"/>
      <c r="AP58" s="26">
        <v>42760</v>
      </c>
      <c r="AQ58" s="26">
        <v>43063</v>
      </c>
      <c r="AR58" s="46"/>
      <c r="AS58" s="11" t="s">
        <v>6</v>
      </c>
      <c r="AT58" s="46"/>
      <c r="AU58" s="46"/>
      <c r="AV58" s="11" t="s">
        <v>415</v>
      </c>
      <c r="AW58" s="11" t="s">
        <v>1247</v>
      </c>
      <c r="AX58" s="11" t="s">
        <v>1246</v>
      </c>
      <c r="AY58" s="46"/>
      <c r="AZ58" s="29" t="s">
        <v>1245</v>
      </c>
      <c r="BA58" s="9">
        <f>N58+AL58</f>
        <v>35598000</v>
      </c>
      <c r="BB58" s="1" t="s">
        <v>5</v>
      </c>
      <c r="BC58" s="1" t="s">
        <v>47</v>
      </c>
      <c r="BD58" s="8" t="s">
        <v>3</v>
      </c>
      <c r="BE58" s="2"/>
      <c r="BF58" s="107" t="s">
        <v>1244</v>
      </c>
      <c r="BG58" s="1" t="s">
        <v>1</v>
      </c>
      <c r="BH58" s="1" t="s">
        <v>799</v>
      </c>
      <c r="BI58" s="1" t="s">
        <v>799</v>
      </c>
      <c r="BJ58" s="1" t="s">
        <v>0</v>
      </c>
      <c r="BK58" s="90" t="s">
        <v>260</v>
      </c>
      <c r="BL58" s="45">
        <f>IF((($BP$2-E58)/AG58)&gt;1,100,($BP$2-E58)/AG58*100)</f>
        <v>21.666666666666668</v>
      </c>
      <c r="BM58" s="45">
        <f>IF((($BP$2-AP58)/AG58)&gt;1,100,($BP$2-AP58)/AG58*100)</f>
        <v>21.666666666666668</v>
      </c>
      <c r="BN58" s="2"/>
      <c r="BO58" s="45">
        <f>VLOOKUP(A58,'[1]PAGOS-NACION'!A:AK,37,0)</f>
        <v>62</v>
      </c>
      <c r="BP58" s="2"/>
    </row>
    <row r="59" spans="1:68" ht="12.75" customHeight="1" x14ac:dyDescent="0.25">
      <c r="A59" s="103" t="s">
        <v>1243</v>
      </c>
      <c r="B59" s="31" t="s">
        <v>23</v>
      </c>
      <c r="C59" s="11">
        <v>57</v>
      </c>
      <c r="D59" s="11" t="s">
        <v>1241</v>
      </c>
      <c r="E59" s="27">
        <v>42760</v>
      </c>
      <c r="F59" s="11" t="s">
        <v>1242</v>
      </c>
      <c r="G59" s="11" t="s">
        <v>59</v>
      </c>
      <c r="H59" s="11" t="s">
        <v>239</v>
      </c>
      <c r="I59" s="30" t="s">
        <v>15</v>
      </c>
      <c r="J59" s="15">
        <v>10417</v>
      </c>
      <c r="K59" s="15">
        <v>10017</v>
      </c>
      <c r="L59" s="11" t="s">
        <v>56</v>
      </c>
      <c r="M59" s="17">
        <v>3294600</v>
      </c>
      <c r="N59" s="17">
        <v>32946000</v>
      </c>
      <c r="O59" s="48" t="s">
        <v>17</v>
      </c>
      <c r="P59" s="11" t="s">
        <v>16</v>
      </c>
      <c r="Q59" s="11" t="s">
        <v>10</v>
      </c>
      <c r="R59" s="28">
        <v>1098653570</v>
      </c>
      <c r="S59" s="16" t="s">
        <v>15</v>
      </c>
      <c r="T59" s="11" t="s">
        <v>502</v>
      </c>
      <c r="U59" s="15" t="s">
        <v>15</v>
      </c>
      <c r="V59" s="11" t="s">
        <v>1241</v>
      </c>
      <c r="W59" s="11" t="s">
        <v>13</v>
      </c>
      <c r="X59" s="11" t="s">
        <v>39</v>
      </c>
      <c r="Y59" s="11" t="s">
        <v>284</v>
      </c>
      <c r="Z59" s="27">
        <v>42760</v>
      </c>
      <c r="AA59" s="11" t="s">
        <v>1240</v>
      </c>
      <c r="AB59" s="13" t="s">
        <v>688</v>
      </c>
      <c r="AC59" s="11" t="s">
        <v>11</v>
      </c>
      <c r="AD59" s="11" t="s">
        <v>10</v>
      </c>
      <c r="AE59" s="33">
        <v>79690000</v>
      </c>
      <c r="AF59" s="53" t="s">
        <v>701</v>
      </c>
      <c r="AG59" s="11">
        <v>300</v>
      </c>
      <c r="AH59" s="11" t="s">
        <v>8</v>
      </c>
      <c r="AI59" s="11">
        <v>0</v>
      </c>
      <c r="AJ59" s="11" t="s">
        <v>7</v>
      </c>
      <c r="AK59" s="46"/>
      <c r="AL59" s="47"/>
      <c r="AM59" s="46"/>
      <c r="AN59" s="46"/>
      <c r="AO59" s="46"/>
      <c r="AP59" s="26">
        <v>42760</v>
      </c>
      <c r="AQ59" s="26">
        <v>43063</v>
      </c>
      <c r="AR59" s="46"/>
      <c r="AS59" s="11" t="s">
        <v>6</v>
      </c>
      <c r="AT59" s="46"/>
      <c r="AU59" s="46"/>
      <c r="AV59" s="11" t="s">
        <v>6</v>
      </c>
      <c r="AW59" s="46"/>
      <c r="AX59" s="46"/>
      <c r="AY59" s="46"/>
      <c r="AZ59" s="29" t="s">
        <v>1239</v>
      </c>
      <c r="BA59" s="9">
        <f>N59+AL59</f>
        <v>32946000</v>
      </c>
      <c r="BB59" s="1" t="s">
        <v>5</v>
      </c>
      <c r="BC59" s="1" t="s">
        <v>47</v>
      </c>
      <c r="BD59" s="8" t="s">
        <v>3</v>
      </c>
      <c r="BE59" s="2"/>
      <c r="BF59" s="107" t="s">
        <v>1238</v>
      </c>
      <c r="BG59" s="1" t="s">
        <v>1</v>
      </c>
      <c r="BH59" s="2"/>
      <c r="BI59" s="2"/>
      <c r="BJ59" s="1" t="s">
        <v>0</v>
      </c>
      <c r="BK59" s="90" t="s">
        <v>260</v>
      </c>
      <c r="BL59" s="45">
        <f>IF((($BP$2-E59)/AG59)&gt;1,100,($BP$2-E59)/AG59*100)</f>
        <v>21.666666666666668</v>
      </c>
      <c r="BM59" s="45">
        <f>IF((($BP$2-AP59)/AG59)&gt;1,100,($BP$2-AP59)/AG59*100)</f>
        <v>21.666666666666668</v>
      </c>
      <c r="BN59" s="2"/>
      <c r="BO59" s="45">
        <f>VLOOKUP(A59,'[1]PAGOS-NACION'!A:AK,37,0)</f>
        <v>62</v>
      </c>
      <c r="BP59" s="2"/>
    </row>
    <row r="60" spans="1:68" ht="12.75" customHeight="1" x14ac:dyDescent="0.25">
      <c r="A60" s="103" t="s">
        <v>1237</v>
      </c>
      <c r="B60" s="31" t="s">
        <v>23</v>
      </c>
      <c r="C60" s="11">
        <v>58</v>
      </c>
      <c r="D60" s="11" t="s">
        <v>1235</v>
      </c>
      <c r="E60" s="27">
        <v>42760</v>
      </c>
      <c r="F60" s="11" t="s">
        <v>1236</v>
      </c>
      <c r="G60" s="11" t="s">
        <v>59</v>
      </c>
      <c r="H60" s="11" t="s">
        <v>239</v>
      </c>
      <c r="I60" s="30" t="s">
        <v>15</v>
      </c>
      <c r="J60" s="15">
        <v>10317</v>
      </c>
      <c r="K60" s="15">
        <v>10217</v>
      </c>
      <c r="L60" s="11" t="s">
        <v>659</v>
      </c>
      <c r="M60" s="17">
        <v>4457400</v>
      </c>
      <c r="N60" s="17">
        <v>44574000</v>
      </c>
      <c r="O60" s="48" t="s">
        <v>17</v>
      </c>
      <c r="P60" s="11" t="s">
        <v>16</v>
      </c>
      <c r="Q60" s="11" t="s">
        <v>10</v>
      </c>
      <c r="R60" s="28">
        <v>52487485</v>
      </c>
      <c r="S60" s="16" t="s">
        <v>15</v>
      </c>
      <c r="T60" s="11" t="s">
        <v>502</v>
      </c>
      <c r="U60" s="15" t="s">
        <v>15</v>
      </c>
      <c r="V60" s="11" t="s">
        <v>1235</v>
      </c>
      <c r="W60" s="11" t="s">
        <v>13</v>
      </c>
      <c r="X60" s="11" t="s">
        <v>39</v>
      </c>
      <c r="Y60" s="11" t="s">
        <v>284</v>
      </c>
      <c r="Z60" s="27">
        <v>42760</v>
      </c>
      <c r="AA60" s="11" t="s">
        <v>1234</v>
      </c>
      <c r="AB60" s="13" t="s">
        <v>688</v>
      </c>
      <c r="AC60" s="11" t="s">
        <v>11</v>
      </c>
      <c r="AD60" s="11" t="s">
        <v>10</v>
      </c>
      <c r="AE60" s="33">
        <v>79690000</v>
      </c>
      <c r="AF60" s="53" t="s">
        <v>701</v>
      </c>
      <c r="AG60" s="11">
        <v>300</v>
      </c>
      <c r="AH60" s="11" t="s">
        <v>8</v>
      </c>
      <c r="AI60" s="11">
        <v>0</v>
      </c>
      <c r="AJ60" s="11" t="s">
        <v>7</v>
      </c>
      <c r="AK60" s="46"/>
      <c r="AL60" s="47"/>
      <c r="AM60" s="46"/>
      <c r="AN60" s="46"/>
      <c r="AO60" s="46"/>
      <c r="AP60" s="26">
        <v>42760</v>
      </c>
      <c r="AQ60" s="26">
        <v>43063</v>
      </c>
      <c r="AR60" s="46"/>
      <c r="AS60" s="11" t="s">
        <v>6</v>
      </c>
      <c r="AT60" s="46"/>
      <c r="AU60" s="46"/>
      <c r="AV60" s="11" t="s">
        <v>6</v>
      </c>
      <c r="AW60" s="46"/>
      <c r="AX60" s="46"/>
      <c r="AY60" s="46"/>
      <c r="AZ60" s="29" t="s">
        <v>1233</v>
      </c>
      <c r="BA60" s="9">
        <f>N60+AL60</f>
        <v>44574000</v>
      </c>
      <c r="BB60" s="1" t="s">
        <v>33</v>
      </c>
      <c r="BC60" s="1" t="s">
        <v>47</v>
      </c>
      <c r="BD60" s="1" t="s">
        <v>202</v>
      </c>
      <c r="BE60" s="2"/>
      <c r="BF60" s="107" t="s">
        <v>1232</v>
      </c>
      <c r="BG60" s="1" t="s">
        <v>1</v>
      </c>
      <c r="BH60" s="2"/>
      <c r="BI60" s="2"/>
      <c r="BJ60" s="1" t="s">
        <v>0</v>
      </c>
      <c r="BK60" s="111" t="s">
        <v>562</v>
      </c>
      <c r="BL60" s="45">
        <f>IF((($BP$2-E60)/AG60)&gt;1,100,($BP$2-E60)/AG60*100)</f>
        <v>21.666666666666668</v>
      </c>
      <c r="BM60" s="45">
        <f>IF((($BP$2-AP60)/AG60)&gt;1,100,($BP$2-AP60)/AG60*100)</f>
        <v>21.666666666666668</v>
      </c>
      <c r="BN60" s="2"/>
      <c r="BO60" s="45">
        <f>VLOOKUP(A60,'[1]PAGOS-NACION'!A:AK,37,0)</f>
        <v>62</v>
      </c>
      <c r="BP60" s="2"/>
    </row>
    <row r="61" spans="1:68" ht="12.75" customHeight="1" x14ac:dyDescent="0.25">
      <c r="A61" s="103" t="s">
        <v>1231</v>
      </c>
      <c r="B61" s="31" t="s">
        <v>23</v>
      </c>
      <c r="C61" s="11">
        <v>59</v>
      </c>
      <c r="D61" s="11" t="s">
        <v>1229</v>
      </c>
      <c r="E61" s="27">
        <v>42760</v>
      </c>
      <c r="F61" s="11" t="s">
        <v>1230</v>
      </c>
      <c r="G61" s="11" t="s">
        <v>59</v>
      </c>
      <c r="H61" s="11" t="s">
        <v>239</v>
      </c>
      <c r="I61" s="30" t="s">
        <v>15</v>
      </c>
      <c r="J61" s="15">
        <v>12217</v>
      </c>
      <c r="K61" s="15">
        <v>10517</v>
      </c>
      <c r="L61" s="11" t="s">
        <v>56</v>
      </c>
      <c r="M61" s="17">
        <v>4457400</v>
      </c>
      <c r="N61" s="17">
        <v>44574000</v>
      </c>
      <c r="O61" s="48" t="s">
        <v>17</v>
      </c>
      <c r="P61" s="11" t="s">
        <v>16</v>
      </c>
      <c r="Q61" s="11" t="s">
        <v>10</v>
      </c>
      <c r="R61" s="28">
        <v>1016006974</v>
      </c>
      <c r="S61" s="16" t="s">
        <v>15</v>
      </c>
      <c r="T61" s="11" t="s">
        <v>502</v>
      </c>
      <c r="U61" s="15" t="s">
        <v>15</v>
      </c>
      <c r="V61" s="11" t="s">
        <v>1229</v>
      </c>
      <c r="W61" s="11" t="s">
        <v>13</v>
      </c>
      <c r="X61" s="11" t="s">
        <v>39</v>
      </c>
      <c r="Y61" s="11" t="s">
        <v>284</v>
      </c>
      <c r="Z61" s="27">
        <v>42760</v>
      </c>
      <c r="AA61" s="11" t="s">
        <v>1228</v>
      </c>
      <c r="AB61" s="13" t="s">
        <v>688</v>
      </c>
      <c r="AC61" s="11" t="s">
        <v>11</v>
      </c>
      <c r="AD61" s="11" t="s">
        <v>10</v>
      </c>
      <c r="AE61" s="33">
        <v>79690000</v>
      </c>
      <c r="AF61" s="53" t="s">
        <v>701</v>
      </c>
      <c r="AG61" s="11">
        <v>300</v>
      </c>
      <c r="AH61" s="11" t="s">
        <v>8</v>
      </c>
      <c r="AI61" s="11">
        <v>0</v>
      </c>
      <c r="AJ61" s="11" t="s">
        <v>7</v>
      </c>
      <c r="AK61" s="46"/>
      <c r="AL61" s="47"/>
      <c r="AM61" s="46"/>
      <c r="AN61" s="46"/>
      <c r="AO61" s="46"/>
      <c r="AP61" s="26">
        <v>42760</v>
      </c>
      <c r="AQ61" s="26">
        <v>43063</v>
      </c>
      <c r="AR61" s="46"/>
      <c r="AS61" s="11" t="s">
        <v>6</v>
      </c>
      <c r="AT61" s="46"/>
      <c r="AU61" s="46"/>
      <c r="AV61" s="11" t="s">
        <v>6</v>
      </c>
      <c r="AW61" s="46"/>
      <c r="AX61" s="46"/>
      <c r="AY61" s="46"/>
      <c r="AZ61" s="29" t="s">
        <v>1227</v>
      </c>
      <c r="BA61" s="9">
        <f>N61+AL61</f>
        <v>44574000</v>
      </c>
      <c r="BB61" s="1" t="s">
        <v>5</v>
      </c>
      <c r="BC61" s="1" t="s">
        <v>47</v>
      </c>
      <c r="BD61" s="1" t="s">
        <v>202</v>
      </c>
      <c r="BE61" s="2"/>
      <c r="BF61" s="107" t="s">
        <v>1226</v>
      </c>
      <c r="BG61" s="1" t="s">
        <v>1</v>
      </c>
      <c r="BH61" s="2"/>
      <c r="BI61" s="2"/>
      <c r="BJ61" s="1" t="s">
        <v>0</v>
      </c>
      <c r="BK61" s="90" t="s">
        <v>260</v>
      </c>
      <c r="BL61" s="45">
        <f>IF((($BP$2-E61)/AG61)&gt;1,100,($BP$2-E61)/AG61*100)</f>
        <v>21.666666666666668</v>
      </c>
      <c r="BM61" s="45">
        <f>IF((($BP$2-AP61)/AG61)&gt;1,100,($BP$2-AP61)/AG61*100)</f>
        <v>21.666666666666668</v>
      </c>
      <c r="BN61" s="2"/>
      <c r="BO61" s="45">
        <f>VLOOKUP(A61,'[1]PAGOS-NACION'!A:AK,37,0)</f>
        <v>61.102615874725174</v>
      </c>
      <c r="BP61" s="2"/>
    </row>
    <row r="62" spans="1:68" ht="12.75" customHeight="1" x14ac:dyDescent="0.25">
      <c r="A62" s="103" t="s">
        <v>1225</v>
      </c>
      <c r="B62" s="31" t="s">
        <v>23</v>
      </c>
      <c r="C62" s="11">
        <v>60</v>
      </c>
      <c r="D62" s="11" t="s">
        <v>1224</v>
      </c>
      <c r="E62" s="27">
        <v>42760</v>
      </c>
      <c r="F62" s="11" t="s">
        <v>1223</v>
      </c>
      <c r="G62" s="11" t="s">
        <v>59</v>
      </c>
      <c r="H62" s="11" t="s">
        <v>239</v>
      </c>
      <c r="I62" s="30" t="s">
        <v>15</v>
      </c>
      <c r="J62" s="15">
        <v>11917</v>
      </c>
      <c r="K62" s="15">
        <v>10317</v>
      </c>
      <c r="L62" s="11" t="s">
        <v>56</v>
      </c>
      <c r="M62" s="17">
        <v>4457400</v>
      </c>
      <c r="N62" s="17">
        <v>44574000</v>
      </c>
      <c r="O62" s="48" t="s">
        <v>17</v>
      </c>
      <c r="P62" s="11" t="s">
        <v>16</v>
      </c>
      <c r="Q62" s="11" t="s">
        <v>10</v>
      </c>
      <c r="R62" s="28">
        <v>80732924</v>
      </c>
      <c r="S62" s="16" t="s">
        <v>15</v>
      </c>
      <c r="T62" s="11" t="s">
        <v>502</v>
      </c>
      <c r="U62" s="15" t="s">
        <v>15</v>
      </c>
      <c r="V62" s="11" t="s">
        <v>1222</v>
      </c>
      <c r="W62" s="11" t="s">
        <v>13</v>
      </c>
      <c r="X62" s="11" t="s">
        <v>39</v>
      </c>
      <c r="Y62" s="11" t="s">
        <v>284</v>
      </c>
      <c r="Z62" s="27">
        <v>42760</v>
      </c>
      <c r="AA62" s="11" t="s">
        <v>1221</v>
      </c>
      <c r="AB62" s="13" t="s">
        <v>688</v>
      </c>
      <c r="AC62" s="11" t="s">
        <v>11</v>
      </c>
      <c r="AD62" s="11" t="s">
        <v>10</v>
      </c>
      <c r="AE62" s="33">
        <v>79690000</v>
      </c>
      <c r="AF62" s="53" t="s">
        <v>701</v>
      </c>
      <c r="AG62" s="11">
        <v>300</v>
      </c>
      <c r="AH62" s="11" t="s">
        <v>8</v>
      </c>
      <c r="AI62" s="11">
        <v>0</v>
      </c>
      <c r="AJ62" s="11" t="s">
        <v>7</v>
      </c>
      <c r="AK62" s="46"/>
      <c r="AL62" s="47"/>
      <c r="AM62" s="46"/>
      <c r="AN62" s="46"/>
      <c r="AO62" s="46"/>
      <c r="AP62" s="26">
        <v>42760</v>
      </c>
      <c r="AQ62" s="26">
        <v>43063</v>
      </c>
      <c r="AR62" s="46"/>
      <c r="AS62" s="11" t="s">
        <v>6</v>
      </c>
      <c r="AT62" s="46"/>
      <c r="AU62" s="46"/>
      <c r="AV62" s="11" t="s">
        <v>6</v>
      </c>
      <c r="AW62" s="46"/>
      <c r="AX62" s="46"/>
      <c r="AY62" s="46"/>
      <c r="AZ62" s="29" t="s">
        <v>1220</v>
      </c>
      <c r="BA62" s="9">
        <f>N62+AL62</f>
        <v>44574000</v>
      </c>
      <c r="BB62" s="1" t="s">
        <v>5</v>
      </c>
      <c r="BC62" s="1" t="s">
        <v>47</v>
      </c>
      <c r="BD62" s="1" t="s">
        <v>202</v>
      </c>
      <c r="BE62" s="2"/>
      <c r="BF62" s="107" t="s">
        <v>1219</v>
      </c>
      <c r="BG62" s="1" t="s">
        <v>1</v>
      </c>
      <c r="BH62" s="2"/>
      <c r="BI62" s="2"/>
      <c r="BJ62" s="1" t="s">
        <v>0</v>
      </c>
      <c r="BK62" s="90" t="s">
        <v>260</v>
      </c>
      <c r="BL62" s="45">
        <f>IF((($BP$2-E62)/AG62)&gt;1,100,($BP$2-E62)/AG62*100)</f>
        <v>21.666666666666668</v>
      </c>
      <c r="BM62" s="45">
        <f>IF((($BP$2-AP62)/AG62)&gt;1,100,($BP$2-AP62)/AG62*100)</f>
        <v>21.666666666666668</v>
      </c>
      <c r="BN62" s="2"/>
      <c r="BO62" s="45">
        <f>VLOOKUP(A62,'[1]PAGOS-NACION'!A:AK,37,0)</f>
        <v>62</v>
      </c>
      <c r="BP62" s="2"/>
    </row>
    <row r="63" spans="1:68" ht="12.75" customHeight="1" x14ac:dyDescent="0.25">
      <c r="A63" s="103" t="s">
        <v>1218</v>
      </c>
      <c r="B63" s="31" t="s">
        <v>23</v>
      </c>
      <c r="C63" s="11">
        <v>61</v>
      </c>
      <c r="D63" s="11" t="s">
        <v>1216</v>
      </c>
      <c r="E63" s="27">
        <v>42760</v>
      </c>
      <c r="F63" s="11" t="s">
        <v>1217</v>
      </c>
      <c r="G63" s="11" t="s">
        <v>59</v>
      </c>
      <c r="H63" s="11" t="s">
        <v>239</v>
      </c>
      <c r="I63" s="30" t="s">
        <v>15</v>
      </c>
      <c r="J63" s="15">
        <v>13817</v>
      </c>
      <c r="K63" s="15">
        <v>10417</v>
      </c>
      <c r="L63" s="11" t="s">
        <v>18</v>
      </c>
      <c r="M63" s="17">
        <v>5946600</v>
      </c>
      <c r="N63" s="17">
        <v>59466000</v>
      </c>
      <c r="O63" s="48" t="s">
        <v>17</v>
      </c>
      <c r="P63" s="11" t="s">
        <v>16</v>
      </c>
      <c r="Q63" s="11" t="s">
        <v>10</v>
      </c>
      <c r="R63" s="28">
        <v>51748041</v>
      </c>
      <c r="S63" s="16" t="s">
        <v>15</v>
      </c>
      <c r="T63" s="11" t="s">
        <v>502</v>
      </c>
      <c r="U63" s="15" t="s">
        <v>15</v>
      </c>
      <c r="V63" s="11" t="s">
        <v>1216</v>
      </c>
      <c r="W63" s="11" t="s">
        <v>13</v>
      </c>
      <c r="X63" s="11" t="s">
        <v>39</v>
      </c>
      <c r="Y63" s="11" t="s">
        <v>284</v>
      </c>
      <c r="Z63" s="27">
        <v>42760</v>
      </c>
      <c r="AA63" s="11" t="s">
        <v>1215</v>
      </c>
      <c r="AB63" s="13" t="s">
        <v>51</v>
      </c>
      <c r="AC63" s="11" t="s">
        <v>11</v>
      </c>
      <c r="AD63" s="11" t="s">
        <v>10</v>
      </c>
      <c r="AE63" s="33">
        <v>52767503</v>
      </c>
      <c r="AF63" s="13" t="s">
        <v>50</v>
      </c>
      <c r="AG63" s="11">
        <v>300</v>
      </c>
      <c r="AH63" s="11" t="s">
        <v>8</v>
      </c>
      <c r="AI63" s="11">
        <v>0</v>
      </c>
      <c r="AJ63" s="11" t="s">
        <v>7</v>
      </c>
      <c r="AK63" s="46"/>
      <c r="AL63" s="47"/>
      <c r="AM63" s="46"/>
      <c r="AN63" s="46"/>
      <c r="AO63" s="46"/>
      <c r="AP63" s="26">
        <v>42760</v>
      </c>
      <c r="AQ63" s="26">
        <v>43063</v>
      </c>
      <c r="AR63" s="46"/>
      <c r="AS63" s="11" t="s">
        <v>6</v>
      </c>
      <c r="AT63" s="46"/>
      <c r="AU63" s="46"/>
      <c r="AV63" s="11" t="s">
        <v>6</v>
      </c>
      <c r="AW63" s="46"/>
      <c r="AX63" s="46"/>
      <c r="AY63" s="46"/>
      <c r="AZ63" s="29" t="s">
        <v>1214</v>
      </c>
      <c r="BA63" s="9">
        <f>N63+AL63</f>
        <v>59466000</v>
      </c>
      <c r="BB63" s="1" t="s">
        <v>33</v>
      </c>
      <c r="BC63" s="1" t="s">
        <v>47</v>
      </c>
      <c r="BD63" s="1" t="s">
        <v>202</v>
      </c>
      <c r="BE63" s="2"/>
      <c r="BF63" s="107" t="s">
        <v>1213</v>
      </c>
      <c r="BG63" s="1" t="s">
        <v>1</v>
      </c>
      <c r="BH63" s="2"/>
      <c r="BI63" s="2"/>
      <c r="BJ63" s="1" t="s">
        <v>0</v>
      </c>
      <c r="BK63" s="111" t="s">
        <v>562</v>
      </c>
      <c r="BL63" s="45">
        <f>IF((($BP$2-E63)/AG63)&gt;1,100,($BP$2-E63)/AG63*100)</f>
        <v>21.666666666666668</v>
      </c>
      <c r="BM63" s="45">
        <f>IF((($BP$2-AP63)/AG63)&gt;1,100,($BP$2-AP63)/AG63*100)</f>
        <v>21.666666666666668</v>
      </c>
      <c r="BN63" s="2"/>
      <c r="BO63" s="45">
        <f>VLOOKUP(A63,'[1]PAGOS-NACION'!A:AK,37,0)</f>
        <v>52</v>
      </c>
      <c r="BP63" s="2"/>
    </row>
    <row r="64" spans="1:68" ht="12.75" customHeight="1" x14ac:dyDescent="0.25">
      <c r="A64" s="103" t="s">
        <v>1212</v>
      </c>
      <c r="B64" s="31" t="s">
        <v>23</v>
      </c>
      <c r="C64" s="11">
        <v>62</v>
      </c>
      <c r="D64" s="11" t="s">
        <v>1210</v>
      </c>
      <c r="E64" s="27">
        <v>42760</v>
      </c>
      <c r="F64" s="11" t="s">
        <v>1211</v>
      </c>
      <c r="G64" s="11" t="s">
        <v>59</v>
      </c>
      <c r="H64" s="11" t="s">
        <v>239</v>
      </c>
      <c r="I64" s="30" t="s">
        <v>15</v>
      </c>
      <c r="J64" s="15">
        <v>12817</v>
      </c>
      <c r="K64" s="15">
        <v>10617</v>
      </c>
      <c r="L64" s="11" t="s">
        <v>193</v>
      </c>
      <c r="M64" s="17">
        <v>5946600</v>
      </c>
      <c r="N64" s="17">
        <v>59466000</v>
      </c>
      <c r="O64" s="48" t="s">
        <v>17</v>
      </c>
      <c r="P64" s="11" t="s">
        <v>16</v>
      </c>
      <c r="Q64" s="11" t="s">
        <v>10</v>
      </c>
      <c r="R64" s="28">
        <v>52933829</v>
      </c>
      <c r="S64" s="16" t="s">
        <v>15</v>
      </c>
      <c r="T64" s="11" t="s">
        <v>502</v>
      </c>
      <c r="U64" s="15" t="s">
        <v>15</v>
      </c>
      <c r="V64" s="11" t="s">
        <v>1210</v>
      </c>
      <c r="W64" s="11" t="s">
        <v>13</v>
      </c>
      <c r="X64" s="11" t="s">
        <v>39</v>
      </c>
      <c r="Y64" s="11" t="s">
        <v>284</v>
      </c>
      <c r="Z64" s="27">
        <v>42760</v>
      </c>
      <c r="AA64" s="11" t="s">
        <v>1209</v>
      </c>
      <c r="AB64" s="13" t="s">
        <v>297</v>
      </c>
      <c r="AC64" s="11" t="s">
        <v>11</v>
      </c>
      <c r="AD64" s="11" t="s">
        <v>10</v>
      </c>
      <c r="AE64" s="33">
        <v>70547559</v>
      </c>
      <c r="AF64" s="13" t="s">
        <v>296</v>
      </c>
      <c r="AG64" s="11">
        <v>300</v>
      </c>
      <c r="AH64" s="11" t="s">
        <v>8</v>
      </c>
      <c r="AI64" s="11">
        <v>0</v>
      </c>
      <c r="AJ64" s="11" t="s">
        <v>7</v>
      </c>
      <c r="AK64" s="46"/>
      <c r="AL64" s="47"/>
      <c r="AM64" s="46"/>
      <c r="AN64" s="46"/>
      <c r="AO64" s="46"/>
      <c r="AP64" s="26">
        <v>42760</v>
      </c>
      <c r="AQ64" s="26">
        <v>43063</v>
      </c>
      <c r="AR64" s="46"/>
      <c r="AS64" s="11" t="s">
        <v>6</v>
      </c>
      <c r="AT64" s="46"/>
      <c r="AU64" s="46"/>
      <c r="AV64" s="11" t="s">
        <v>415</v>
      </c>
      <c r="AW64" s="11" t="s">
        <v>802</v>
      </c>
      <c r="AX64" s="27">
        <v>42828</v>
      </c>
      <c r="AY64" s="46"/>
      <c r="AZ64" s="29" t="s">
        <v>1208</v>
      </c>
      <c r="BA64" s="9">
        <f>N64+AL64</f>
        <v>59466000</v>
      </c>
      <c r="BB64" s="1" t="s">
        <v>270</v>
      </c>
      <c r="BC64" s="1" t="s">
        <v>47</v>
      </c>
      <c r="BD64" s="8" t="s">
        <v>3</v>
      </c>
      <c r="BE64" s="2"/>
      <c r="BF64" s="107" t="s">
        <v>1207</v>
      </c>
      <c r="BG64" s="1" t="s">
        <v>1</v>
      </c>
      <c r="BH64" s="6" t="s">
        <v>799</v>
      </c>
      <c r="BI64" s="2"/>
      <c r="BJ64" s="1" t="s">
        <v>0</v>
      </c>
      <c r="BK64" s="90" t="s">
        <v>260</v>
      </c>
      <c r="BL64" s="45">
        <f>IF((($BP$2-E64)/AG64)&gt;1,100,($BP$2-E64)/AG64*100)</f>
        <v>21.666666666666668</v>
      </c>
      <c r="BM64" s="45">
        <f>IF((($BP$2-AP64)/AG64)&gt;1,100,($BP$2-AP64)/AG64*100)</f>
        <v>21.666666666666668</v>
      </c>
      <c r="BN64" s="2"/>
      <c r="BO64" s="45">
        <f>VLOOKUP(A64,'[1]PAGOS-NACION'!A:AK,37,0)</f>
        <v>62</v>
      </c>
      <c r="BP64" s="2"/>
    </row>
    <row r="65" spans="1:68" ht="12.75" customHeight="1" x14ac:dyDescent="0.25">
      <c r="A65" s="103" t="s">
        <v>1206</v>
      </c>
      <c r="B65" s="31" t="s">
        <v>23</v>
      </c>
      <c r="C65" s="11">
        <v>63</v>
      </c>
      <c r="D65" s="11" t="s">
        <v>1204</v>
      </c>
      <c r="E65" s="27">
        <v>42760</v>
      </c>
      <c r="F65" s="11" t="s">
        <v>1205</v>
      </c>
      <c r="G65" s="11" t="s">
        <v>59</v>
      </c>
      <c r="H65" s="11" t="s">
        <v>239</v>
      </c>
      <c r="I65" s="30" t="s">
        <v>15</v>
      </c>
      <c r="J65" s="15">
        <v>15617</v>
      </c>
      <c r="K65" s="15">
        <v>10717</v>
      </c>
      <c r="L65" s="11" t="s">
        <v>18</v>
      </c>
      <c r="M65" s="17">
        <v>2437800</v>
      </c>
      <c r="N65" s="17">
        <v>24378000</v>
      </c>
      <c r="O65" s="48" t="s">
        <v>17</v>
      </c>
      <c r="P65" s="11" t="s">
        <v>16</v>
      </c>
      <c r="Q65" s="11" t="s">
        <v>10</v>
      </c>
      <c r="R65" s="28">
        <v>19326243</v>
      </c>
      <c r="S65" s="16" t="s">
        <v>15</v>
      </c>
      <c r="T65" s="11" t="s">
        <v>502</v>
      </c>
      <c r="U65" s="15" t="s">
        <v>15</v>
      </c>
      <c r="V65" s="11" t="s">
        <v>1204</v>
      </c>
      <c r="W65" s="11" t="s">
        <v>13</v>
      </c>
      <c r="X65" s="11" t="s">
        <v>39</v>
      </c>
      <c r="Y65" s="11" t="s">
        <v>284</v>
      </c>
      <c r="Z65" s="27">
        <v>42760</v>
      </c>
      <c r="AA65" s="11" t="s">
        <v>1203</v>
      </c>
      <c r="AB65" s="13" t="s">
        <v>100</v>
      </c>
      <c r="AC65" s="11" t="s">
        <v>11</v>
      </c>
      <c r="AD65" s="11" t="s">
        <v>10</v>
      </c>
      <c r="AE65" s="33">
        <v>52260278</v>
      </c>
      <c r="AF65" s="13" t="s">
        <v>99</v>
      </c>
      <c r="AG65" s="11">
        <v>300</v>
      </c>
      <c r="AH65" s="11" t="s">
        <v>8</v>
      </c>
      <c r="AI65" s="11">
        <v>0</v>
      </c>
      <c r="AJ65" s="11" t="s">
        <v>7</v>
      </c>
      <c r="AK65" s="46"/>
      <c r="AL65" s="47"/>
      <c r="AM65" s="46"/>
      <c r="AN65" s="46"/>
      <c r="AO65" s="46"/>
      <c r="AP65" s="26">
        <v>42760</v>
      </c>
      <c r="AQ65" s="113">
        <v>43063</v>
      </c>
      <c r="AR65" s="46"/>
      <c r="AS65" s="11" t="s">
        <v>6</v>
      </c>
      <c r="AT65" s="46"/>
      <c r="AU65" s="46"/>
      <c r="AV65" s="11" t="s">
        <v>6</v>
      </c>
      <c r="AW65" s="46"/>
      <c r="AX65" s="46"/>
      <c r="AY65" s="46"/>
      <c r="AZ65" s="29" t="s">
        <v>1202</v>
      </c>
      <c r="BA65" s="9">
        <f>N65+AL65</f>
        <v>24378000</v>
      </c>
      <c r="BB65" s="1" t="s">
        <v>5</v>
      </c>
      <c r="BC65" s="1" t="s">
        <v>47</v>
      </c>
      <c r="BD65" s="8" t="s">
        <v>3</v>
      </c>
      <c r="BE65" s="2"/>
      <c r="BF65" s="107" t="s">
        <v>1201</v>
      </c>
      <c r="BG65" s="1" t="s">
        <v>1</v>
      </c>
      <c r="BH65" s="2"/>
      <c r="BI65" s="2"/>
      <c r="BJ65" s="1" t="s">
        <v>0</v>
      </c>
      <c r="BK65" s="90" t="s">
        <v>260</v>
      </c>
      <c r="BL65" s="45">
        <f>IF((($BP$2-E65)/AG65)&gt;1,100,($BP$2-E65)/AG65*100)</f>
        <v>21.666666666666668</v>
      </c>
      <c r="BM65" s="45">
        <f>IF((($BP$2-AP65)/AG65)&gt;1,100,($BP$2-AP65)/AG65*100)</f>
        <v>21.666666666666668</v>
      </c>
      <c r="BN65" s="2"/>
      <c r="BO65" s="45">
        <f>VLOOKUP(A65,'[1]PAGOS-NACION'!A:AK,37,0)</f>
        <v>52</v>
      </c>
      <c r="BP65" s="2"/>
    </row>
    <row r="66" spans="1:68" ht="12.75" customHeight="1" x14ac:dyDescent="0.25">
      <c r="A66" s="103" t="s">
        <v>1200</v>
      </c>
      <c r="B66" s="31" t="s">
        <v>23</v>
      </c>
      <c r="C66" s="11">
        <v>64</v>
      </c>
      <c r="D66" s="11" t="s">
        <v>1198</v>
      </c>
      <c r="E66" s="27">
        <v>42760</v>
      </c>
      <c r="F66" s="11" t="s">
        <v>1199</v>
      </c>
      <c r="G66" s="11" t="s">
        <v>59</v>
      </c>
      <c r="H66" s="11" t="s">
        <v>239</v>
      </c>
      <c r="I66" s="30" t="s">
        <v>15</v>
      </c>
      <c r="J66" s="15">
        <v>11017</v>
      </c>
      <c r="K66" s="15">
        <v>10817</v>
      </c>
      <c r="L66" s="11" t="s">
        <v>42</v>
      </c>
      <c r="M66" s="17">
        <v>4090200</v>
      </c>
      <c r="N66" s="17">
        <v>40902000</v>
      </c>
      <c r="O66" s="48" t="s">
        <v>17</v>
      </c>
      <c r="P66" s="11" t="s">
        <v>16</v>
      </c>
      <c r="Q66" s="11" t="s">
        <v>10</v>
      </c>
      <c r="R66" s="28">
        <v>52414077</v>
      </c>
      <c r="S66" s="16" t="s">
        <v>15</v>
      </c>
      <c r="T66" s="11" t="s">
        <v>502</v>
      </c>
      <c r="U66" s="15" t="s">
        <v>15</v>
      </c>
      <c r="V66" s="11" t="s">
        <v>1198</v>
      </c>
      <c r="W66" s="11" t="s">
        <v>13</v>
      </c>
      <c r="X66" s="11" t="s">
        <v>39</v>
      </c>
      <c r="Y66" s="11" t="s">
        <v>284</v>
      </c>
      <c r="Z66" s="27">
        <v>42760</v>
      </c>
      <c r="AA66" s="11" t="s">
        <v>1197</v>
      </c>
      <c r="AB66" s="13" t="s">
        <v>36</v>
      </c>
      <c r="AC66" s="11" t="s">
        <v>11</v>
      </c>
      <c r="AD66" s="11" t="s">
        <v>10</v>
      </c>
      <c r="AE66" s="33">
        <v>11342150</v>
      </c>
      <c r="AF66" s="53" t="s">
        <v>122</v>
      </c>
      <c r="AG66" s="11">
        <v>300</v>
      </c>
      <c r="AH66" s="11" t="s">
        <v>8</v>
      </c>
      <c r="AI66" s="11">
        <v>0</v>
      </c>
      <c r="AJ66" s="11" t="s">
        <v>7</v>
      </c>
      <c r="AK66" s="46"/>
      <c r="AL66" s="47"/>
      <c r="AM66" s="46"/>
      <c r="AN66" s="46"/>
      <c r="AO66" s="46"/>
      <c r="AP66" s="26">
        <v>42760</v>
      </c>
      <c r="AQ66" s="113">
        <v>43063</v>
      </c>
      <c r="AR66" s="46"/>
      <c r="AS66" s="11" t="s">
        <v>6</v>
      </c>
      <c r="AT66" s="46"/>
      <c r="AU66" s="46"/>
      <c r="AV66" s="11" t="s">
        <v>6</v>
      </c>
      <c r="AW66" s="46"/>
      <c r="AX66" s="46"/>
      <c r="AY66" s="46"/>
      <c r="AZ66" s="29" t="s">
        <v>1196</v>
      </c>
      <c r="BA66" s="9">
        <f>N66+AL66</f>
        <v>40902000</v>
      </c>
      <c r="BB66" s="1" t="s">
        <v>5</v>
      </c>
      <c r="BC66" s="1" t="s">
        <v>47</v>
      </c>
      <c r="BD66" s="1" t="s">
        <v>202</v>
      </c>
      <c r="BE66" s="2"/>
      <c r="BF66" s="107" t="s">
        <v>1195</v>
      </c>
      <c r="BG66" s="1" t="s">
        <v>1</v>
      </c>
      <c r="BH66" s="2"/>
      <c r="BI66" s="2"/>
      <c r="BJ66" s="1" t="s">
        <v>0</v>
      </c>
      <c r="BK66" s="111" t="s">
        <v>562</v>
      </c>
      <c r="BL66" s="45">
        <f>IF((($BP$2-E66)/AG66)&gt;1,100,($BP$2-E66)/AG66*100)</f>
        <v>21.666666666666668</v>
      </c>
      <c r="BM66" s="45">
        <f>IF((($BP$2-AP66)/AG66)&gt;1,100,($BP$2-AP66)/AG66*100)</f>
        <v>21.666666666666668</v>
      </c>
      <c r="BN66" s="2"/>
      <c r="BO66" s="45">
        <f>VLOOKUP(A66,'[1]PAGOS-NACION'!A:AK,37,0)</f>
        <v>62</v>
      </c>
      <c r="BP66" s="2"/>
    </row>
    <row r="67" spans="1:68" ht="12.75" customHeight="1" x14ac:dyDescent="0.25">
      <c r="A67" s="103" t="s">
        <v>1194</v>
      </c>
      <c r="B67" s="31" t="s">
        <v>23</v>
      </c>
      <c r="C67" s="11">
        <v>65</v>
      </c>
      <c r="D67" s="11" t="s">
        <v>1192</v>
      </c>
      <c r="E67" s="27">
        <v>42760</v>
      </c>
      <c r="F67" s="11" t="s">
        <v>1193</v>
      </c>
      <c r="G67" s="11" t="s">
        <v>59</v>
      </c>
      <c r="H67" s="11" t="s">
        <v>239</v>
      </c>
      <c r="I67" s="30" t="s">
        <v>15</v>
      </c>
      <c r="J67" s="15">
        <v>9017</v>
      </c>
      <c r="K67" s="15">
        <v>11017</v>
      </c>
      <c r="L67" s="11" t="s">
        <v>193</v>
      </c>
      <c r="M67" s="17">
        <v>4987800</v>
      </c>
      <c r="N67" s="17">
        <v>49878000</v>
      </c>
      <c r="O67" s="48" t="s">
        <v>17</v>
      </c>
      <c r="P67" s="11" t="s">
        <v>16</v>
      </c>
      <c r="Q67" s="11" t="s">
        <v>10</v>
      </c>
      <c r="R67" s="28">
        <v>52504310</v>
      </c>
      <c r="S67" s="16" t="s">
        <v>15</v>
      </c>
      <c r="T67" s="11" t="s">
        <v>502</v>
      </c>
      <c r="U67" s="15" t="s">
        <v>15</v>
      </c>
      <c r="V67" s="11" t="s">
        <v>1192</v>
      </c>
      <c r="W67" s="11" t="s">
        <v>13</v>
      </c>
      <c r="X67" s="11" t="s">
        <v>39</v>
      </c>
      <c r="Y67" s="11" t="s">
        <v>284</v>
      </c>
      <c r="Z67" s="27">
        <v>42761</v>
      </c>
      <c r="AA67" s="11" t="s">
        <v>1191</v>
      </c>
      <c r="AB67" s="13" t="s">
        <v>360</v>
      </c>
      <c r="AC67" s="11" t="s">
        <v>11</v>
      </c>
      <c r="AD67" s="11" t="s">
        <v>10</v>
      </c>
      <c r="AE67" s="33">
        <v>52973402</v>
      </c>
      <c r="AF67" s="53" t="s">
        <v>359</v>
      </c>
      <c r="AG67" s="11">
        <v>300</v>
      </c>
      <c r="AH67" s="11" t="s">
        <v>8</v>
      </c>
      <c r="AI67" s="11">
        <v>0</v>
      </c>
      <c r="AJ67" s="11" t="s">
        <v>7</v>
      </c>
      <c r="AK67" s="46"/>
      <c r="AL67" s="47"/>
      <c r="AM67" s="46"/>
      <c r="AN67" s="46"/>
      <c r="AO67" s="46"/>
      <c r="AP67" s="26">
        <v>42761</v>
      </c>
      <c r="AQ67" s="113">
        <v>43066</v>
      </c>
      <c r="AR67" s="46"/>
      <c r="AS67" s="11" t="s">
        <v>6</v>
      </c>
      <c r="AT67" s="46"/>
      <c r="AU67" s="46"/>
      <c r="AV67" s="11" t="s">
        <v>6</v>
      </c>
      <c r="AW67" s="46"/>
      <c r="AX67" s="46"/>
      <c r="AY67" s="46"/>
      <c r="AZ67" s="29" t="s">
        <v>1190</v>
      </c>
      <c r="BA67" s="9">
        <f>N67+AL67</f>
        <v>49878000</v>
      </c>
      <c r="BB67" s="1" t="s">
        <v>270</v>
      </c>
      <c r="BC67" s="1" t="s">
        <v>47</v>
      </c>
      <c r="BD67" s="1" t="s">
        <v>202</v>
      </c>
      <c r="BE67" s="2"/>
      <c r="BF67" s="107" t="s">
        <v>1189</v>
      </c>
      <c r="BG67" s="1" t="s">
        <v>1</v>
      </c>
      <c r="BH67" s="2"/>
      <c r="BI67" s="2"/>
      <c r="BJ67" s="1" t="s">
        <v>0</v>
      </c>
      <c r="BK67" s="111" t="s">
        <v>562</v>
      </c>
      <c r="BL67" s="45">
        <f>IF((($BP$2-E67)/AG67)&gt;1,100,($BP$2-E67)/AG67*100)</f>
        <v>21.666666666666668</v>
      </c>
      <c r="BM67" s="45">
        <f>IF((($BP$2-AP67)/AG67)&gt;1,100,($BP$2-AP67)/AG67*100)</f>
        <v>21.333333333333336</v>
      </c>
      <c r="BN67" s="2"/>
      <c r="BO67" s="45">
        <f>VLOOKUP(A67,'[1]PAGOS-NACION'!A:AK,37,0)</f>
        <v>61.666666666666671</v>
      </c>
      <c r="BP67" s="2"/>
    </row>
    <row r="68" spans="1:68" ht="12.75" customHeight="1" x14ac:dyDescent="0.25">
      <c r="A68" s="103" t="s">
        <v>1188</v>
      </c>
      <c r="B68" s="31" t="s">
        <v>23</v>
      </c>
      <c r="C68" s="11">
        <v>66</v>
      </c>
      <c r="D68" s="11" t="s">
        <v>1186</v>
      </c>
      <c r="E68" s="27">
        <v>42760</v>
      </c>
      <c r="F68" s="11" t="s">
        <v>1187</v>
      </c>
      <c r="G68" s="11" t="s">
        <v>59</v>
      </c>
      <c r="H68" s="11" t="s">
        <v>239</v>
      </c>
      <c r="I68" s="30" t="s">
        <v>15</v>
      </c>
      <c r="J68" s="15">
        <v>5617</v>
      </c>
      <c r="K68" s="15">
        <v>10917</v>
      </c>
      <c r="L68" s="11" t="s">
        <v>177</v>
      </c>
      <c r="M68" s="17">
        <v>5518200</v>
      </c>
      <c r="N68" s="17">
        <v>55182000</v>
      </c>
      <c r="O68" s="48" t="s">
        <v>17</v>
      </c>
      <c r="P68" s="11" t="s">
        <v>16</v>
      </c>
      <c r="Q68" s="11" t="s">
        <v>10</v>
      </c>
      <c r="R68" s="28">
        <v>52851160</v>
      </c>
      <c r="S68" s="16" t="s">
        <v>15</v>
      </c>
      <c r="T68" s="11" t="s">
        <v>502</v>
      </c>
      <c r="U68" s="15" t="s">
        <v>15</v>
      </c>
      <c r="V68" s="11" t="s">
        <v>1186</v>
      </c>
      <c r="W68" s="11" t="s">
        <v>13</v>
      </c>
      <c r="X68" s="11" t="s">
        <v>39</v>
      </c>
      <c r="Y68" s="11" t="s">
        <v>284</v>
      </c>
      <c r="Z68" s="27">
        <v>42760</v>
      </c>
      <c r="AA68" s="11" t="s">
        <v>1179</v>
      </c>
      <c r="AB68" s="13" t="s">
        <v>566</v>
      </c>
      <c r="AC68" s="11" t="s">
        <v>11</v>
      </c>
      <c r="AD68" s="11" t="s">
        <v>10</v>
      </c>
      <c r="AE68" s="33">
        <v>52619376</v>
      </c>
      <c r="AF68" s="13" t="s">
        <v>565</v>
      </c>
      <c r="AG68" s="11">
        <v>300</v>
      </c>
      <c r="AH68" s="11" t="s">
        <v>8</v>
      </c>
      <c r="AI68" s="11">
        <v>0</v>
      </c>
      <c r="AJ68" s="11" t="s">
        <v>7</v>
      </c>
      <c r="AK68" s="46"/>
      <c r="AL68" s="47"/>
      <c r="AM68" s="46"/>
      <c r="AN68" s="46"/>
      <c r="AO68" s="46"/>
      <c r="AP68" s="26">
        <v>42760</v>
      </c>
      <c r="AQ68" s="113">
        <v>43063</v>
      </c>
      <c r="AR68" s="46"/>
      <c r="AS68" s="11" t="s">
        <v>415</v>
      </c>
      <c r="AT68" s="116">
        <v>42867</v>
      </c>
      <c r="AU68" s="11">
        <v>11</v>
      </c>
      <c r="AV68" s="11" t="s">
        <v>6</v>
      </c>
      <c r="AW68" s="46"/>
      <c r="AX68" s="46"/>
      <c r="AY68" s="11" t="s">
        <v>1185</v>
      </c>
      <c r="AZ68" s="96" t="s">
        <v>1184</v>
      </c>
      <c r="BA68" s="9">
        <f>N68+AL68</f>
        <v>55182000</v>
      </c>
      <c r="BB68" s="1" t="s">
        <v>33</v>
      </c>
      <c r="BC68" s="1" t="s">
        <v>47</v>
      </c>
      <c r="BD68" s="1" t="s">
        <v>202</v>
      </c>
      <c r="BE68" s="2"/>
      <c r="BF68" s="107" t="s">
        <v>1183</v>
      </c>
      <c r="BG68" s="1" t="s">
        <v>1</v>
      </c>
      <c r="BH68" s="2"/>
      <c r="BI68" s="2"/>
      <c r="BJ68" s="1" t="s">
        <v>0</v>
      </c>
      <c r="BK68" s="111" t="s">
        <v>562</v>
      </c>
      <c r="BL68" s="45">
        <f>IF((($BP$2-E68)/AG68)&gt;1,100,($BP$2-E68)/AG68*100)</f>
        <v>21.666666666666668</v>
      </c>
      <c r="BM68" s="45">
        <f>IF((($BP$2-AP68)/AG68)&gt;1,100,($BP$2-AP68)/AG68*100)</f>
        <v>21.666666666666668</v>
      </c>
      <c r="BN68" s="2"/>
      <c r="BO68" s="45">
        <f>VLOOKUP(A68,'[1]PAGOS-NACION'!A:AK,37,0)</f>
        <v>58.333333333333329</v>
      </c>
      <c r="BP68" s="2"/>
    </row>
    <row r="69" spans="1:68" ht="12.75" customHeight="1" x14ac:dyDescent="0.25">
      <c r="A69" s="103" t="s">
        <v>1182</v>
      </c>
      <c r="B69" s="31" t="s">
        <v>23</v>
      </c>
      <c r="C69" s="11">
        <v>67</v>
      </c>
      <c r="D69" s="11" t="s">
        <v>1180</v>
      </c>
      <c r="E69" s="27">
        <v>42760</v>
      </c>
      <c r="F69" s="11" t="s">
        <v>1181</v>
      </c>
      <c r="G69" s="11" t="s">
        <v>59</v>
      </c>
      <c r="H69" s="11" t="s">
        <v>239</v>
      </c>
      <c r="I69" s="30" t="s">
        <v>15</v>
      </c>
      <c r="J69" s="15">
        <v>15717</v>
      </c>
      <c r="K69" s="15">
        <v>11117</v>
      </c>
      <c r="L69" s="11" t="s">
        <v>18</v>
      </c>
      <c r="M69" s="17">
        <v>4987800</v>
      </c>
      <c r="N69" s="17">
        <v>49878000</v>
      </c>
      <c r="O69" s="48" t="s">
        <v>17</v>
      </c>
      <c r="P69" s="11" t="s">
        <v>16</v>
      </c>
      <c r="Q69" s="11" t="s">
        <v>10</v>
      </c>
      <c r="R69" s="28">
        <v>79918096</v>
      </c>
      <c r="S69" s="16" t="s">
        <v>15</v>
      </c>
      <c r="T69" s="11" t="s">
        <v>502</v>
      </c>
      <c r="U69" s="15" t="s">
        <v>15</v>
      </c>
      <c r="V69" s="11" t="s">
        <v>1180</v>
      </c>
      <c r="W69" s="11" t="s">
        <v>13</v>
      </c>
      <c r="X69" s="11" t="s">
        <v>39</v>
      </c>
      <c r="Y69" s="11" t="s">
        <v>284</v>
      </c>
      <c r="Z69" s="27">
        <v>42761</v>
      </c>
      <c r="AA69" s="11" t="s">
        <v>1179</v>
      </c>
      <c r="AB69" s="13" t="s">
        <v>566</v>
      </c>
      <c r="AC69" s="11" t="s">
        <v>11</v>
      </c>
      <c r="AD69" s="11" t="s">
        <v>10</v>
      </c>
      <c r="AE69" s="33">
        <v>52619376</v>
      </c>
      <c r="AF69" s="13" t="s">
        <v>565</v>
      </c>
      <c r="AG69" s="11">
        <v>300</v>
      </c>
      <c r="AH69" s="11" t="s">
        <v>8</v>
      </c>
      <c r="AI69" s="11">
        <v>0</v>
      </c>
      <c r="AJ69" s="11" t="s">
        <v>7</v>
      </c>
      <c r="AK69" s="46"/>
      <c r="AL69" s="47"/>
      <c r="AM69" s="46"/>
      <c r="AN69" s="46"/>
      <c r="AO69" s="46"/>
      <c r="AP69" s="26">
        <v>42761</v>
      </c>
      <c r="AQ69" s="113">
        <v>43064</v>
      </c>
      <c r="AR69" s="46"/>
      <c r="AS69" s="11" t="s">
        <v>6</v>
      </c>
      <c r="AT69" s="46"/>
      <c r="AU69" s="46"/>
      <c r="AV69" s="11" t="s">
        <v>415</v>
      </c>
      <c r="AW69" s="11" t="s">
        <v>1178</v>
      </c>
      <c r="AX69" s="27">
        <v>42769</v>
      </c>
      <c r="AY69" s="11" t="s">
        <v>1177</v>
      </c>
      <c r="AZ69" s="96" t="s">
        <v>1176</v>
      </c>
      <c r="BA69" s="9">
        <f>N69+AL69</f>
        <v>49878000</v>
      </c>
      <c r="BB69" s="1" t="s">
        <v>5</v>
      </c>
      <c r="BC69" s="1" t="s">
        <v>47</v>
      </c>
      <c r="BD69" s="1" t="s">
        <v>202</v>
      </c>
      <c r="BE69" s="2"/>
      <c r="BF69" s="107" t="s">
        <v>1175</v>
      </c>
      <c r="BG69" s="1" t="s">
        <v>1</v>
      </c>
      <c r="BH69" s="2"/>
      <c r="BI69" s="2"/>
      <c r="BJ69" s="1" t="s">
        <v>0</v>
      </c>
      <c r="BK69" s="111" t="s">
        <v>562</v>
      </c>
      <c r="BL69" s="45">
        <f>IF((($BP$2-E69)/AG69)&gt;1,100,($BP$2-E69)/AG69*100)</f>
        <v>21.666666666666668</v>
      </c>
      <c r="BM69" s="45">
        <f>IF((($BP$2-AP69)/AG69)&gt;1,100,($BP$2-AP69)/AG69*100)</f>
        <v>21.333333333333336</v>
      </c>
      <c r="BN69" s="2"/>
      <c r="BO69" s="45">
        <f>VLOOKUP(A69,'[1]PAGOS-NACION'!A:AK,37,0)</f>
        <v>61.666666666666671</v>
      </c>
      <c r="BP69" s="2"/>
    </row>
    <row r="70" spans="1:68" ht="12.75" customHeight="1" x14ac:dyDescent="0.25">
      <c r="A70" s="103" t="s">
        <v>1174</v>
      </c>
      <c r="B70" s="31" t="s">
        <v>23</v>
      </c>
      <c r="C70" s="11">
        <v>68</v>
      </c>
      <c r="D70" s="11" t="s">
        <v>1171</v>
      </c>
      <c r="E70" s="27">
        <v>42761</v>
      </c>
      <c r="F70" s="11" t="s">
        <v>1173</v>
      </c>
      <c r="G70" s="11" t="s">
        <v>59</v>
      </c>
      <c r="H70" s="11" t="s">
        <v>239</v>
      </c>
      <c r="I70" s="30" t="s">
        <v>15</v>
      </c>
      <c r="J70" s="15">
        <v>8917</v>
      </c>
      <c r="K70" s="15">
        <v>11617</v>
      </c>
      <c r="L70" s="11" t="s">
        <v>193</v>
      </c>
      <c r="M70" s="17">
        <v>4987800</v>
      </c>
      <c r="N70" s="17">
        <v>49878000</v>
      </c>
      <c r="O70" s="48" t="s">
        <v>17</v>
      </c>
      <c r="P70" s="11" t="s">
        <v>16</v>
      </c>
      <c r="Q70" s="11" t="s">
        <v>1172</v>
      </c>
      <c r="R70" s="28">
        <v>433329</v>
      </c>
      <c r="S70" s="16" t="s">
        <v>15</v>
      </c>
      <c r="T70" s="11" t="s">
        <v>502</v>
      </c>
      <c r="U70" s="15" t="s">
        <v>15</v>
      </c>
      <c r="V70" s="11" t="s">
        <v>1171</v>
      </c>
      <c r="W70" s="11" t="s">
        <v>13</v>
      </c>
      <c r="X70" s="11" t="s">
        <v>39</v>
      </c>
      <c r="Y70" s="11" t="s">
        <v>284</v>
      </c>
      <c r="Z70" s="27">
        <v>42761</v>
      </c>
      <c r="AA70" s="11" t="s">
        <v>1170</v>
      </c>
      <c r="AB70" s="13" t="s">
        <v>360</v>
      </c>
      <c r="AC70" s="11" t="s">
        <v>11</v>
      </c>
      <c r="AD70" s="11" t="s">
        <v>10</v>
      </c>
      <c r="AE70" s="33">
        <v>52973402</v>
      </c>
      <c r="AF70" s="53" t="s">
        <v>359</v>
      </c>
      <c r="AG70" s="11">
        <v>300</v>
      </c>
      <c r="AH70" s="11" t="s">
        <v>8</v>
      </c>
      <c r="AI70" s="11">
        <v>0</v>
      </c>
      <c r="AJ70" s="11" t="s">
        <v>7</v>
      </c>
      <c r="AK70" s="46"/>
      <c r="AL70" s="47"/>
      <c r="AM70" s="46"/>
      <c r="AN70" s="46"/>
      <c r="AO70" s="46"/>
      <c r="AP70" s="26">
        <v>42761</v>
      </c>
      <c r="AQ70" s="113">
        <v>43064</v>
      </c>
      <c r="AR70" s="46"/>
      <c r="AS70" s="11" t="s">
        <v>415</v>
      </c>
      <c r="AT70" s="46"/>
      <c r="AU70" s="46"/>
      <c r="AV70" s="11" t="s">
        <v>6</v>
      </c>
      <c r="AW70" s="46"/>
      <c r="AX70" s="46"/>
      <c r="AY70" s="46"/>
      <c r="AZ70" s="96" t="s">
        <v>1169</v>
      </c>
      <c r="BA70" s="9">
        <f>N70+AL70</f>
        <v>49878000</v>
      </c>
      <c r="BB70" s="1" t="s">
        <v>5</v>
      </c>
      <c r="BC70" s="1" t="s">
        <v>47</v>
      </c>
      <c r="BD70" s="1" t="s">
        <v>202</v>
      </c>
      <c r="BE70" s="2"/>
      <c r="BF70" s="107" t="s">
        <v>1168</v>
      </c>
      <c r="BG70" s="1" t="s">
        <v>784</v>
      </c>
      <c r="BH70" s="2"/>
      <c r="BI70" s="2"/>
      <c r="BJ70" s="1" t="s">
        <v>0</v>
      </c>
      <c r="BK70" s="111" t="s">
        <v>562</v>
      </c>
      <c r="BL70" s="45">
        <f>IF((($BP$2-E70)/AG70)&gt;1,100,($BP$2-E70)/AG70*100)</f>
        <v>21.333333333333336</v>
      </c>
      <c r="BM70" s="45">
        <f>IF((($BP$2-AP70)/AG70)&gt;1,100,($BP$2-AP70)/AG70*100)</f>
        <v>21.333333333333336</v>
      </c>
      <c r="BN70" s="2"/>
      <c r="BO70" s="45">
        <f>VLOOKUP(A70,'[1]PAGOS-NACION'!A:AK,37,0)</f>
        <v>61.666666666666671</v>
      </c>
      <c r="BP70" s="2"/>
    </row>
    <row r="71" spans="1:68" ht="12.75" customHeight="1" x14ac:dyDescent="0.25">
      <c r="A71" s="103" t="s">
        <v>1167</v>
      </c>
      <c r="B71" s="31" t="s">
        <v>23</v>
      </c>
      <c r="C71" s="11">
        <v>69</v>
      </c>
      <c r="D71" s="11" t="s">
        <v>1165</v>
      </c>
      <c r="E71" s="27">
        <v>42761</v>
      </c>
      <c r="F71" s="11" t="s">
        <v>1166</v>
      </c>
      <c r="G71" s="11" t="s">
        <v>59</v>
      </c>
      <c r="H71" s="11" t="s">
        <v>239</v>
      </c>
      <c r="I71" s="30" t="s">
        <v>15</v>
      </c>
      <c r="J71" s="15">
        <v>13017</v>
      </c>
      <c r="K71" s="15">
        <v>11717</v>
      </c>
      <c r="L71" s="11" t="s">
        <v>42</v>
      </c>
      <c r="M71" s="17">
        <v>3559800</v>
      </c>
      <c r="N71" s="17">
        <v>35598000</v>
      </c>
      <c r="O71" s="48" t="s">
        <v>17</v>
      </c>
      <c r="P71" s="11" t="s">
        <v>16</v>
      </c>
      <c r="Q71" s="11" t="s">
        <v>10</v>
      </c>
      <c r="R71" s="28">
        <v>57462775</v>
      </c>
      <c r="S71" s="16" t="s">
        <v>15</v>
      </c>
      <c r="T71" s="11" t="s">
        <v>502</v>
      </c>
      <c r="U71" s="15" t="s">
        <v>15</v>
      </c>
      <c r="V71" s="11" t="s">
        <v>1165</v>
      </c>
      <c r="W71" s="11" t="s">
        <v>13</v>
      </c>
      <c r="X71" s="11" t="s">
        <v>39</v>
      </c>
      <c r="Y71" s="11" t="s">
        <v>284</v>
      </c>
      <c r="Z71" s="27">
        <v>42761</v>
      </c>
      <c r="AA71" s="11" t="s">
        <v>1164</v>
      </c>
      <c r="AB71" s="13" t="s">
        <v>36</v>
      </c>
      <c r="AC71" s="11" t="s">
        <v>11</v>
      </c>
      <c r="AD71" s="11" t="s">
        <v>10</v>
      </c>
      <c r="AE71" s="33">
        <v>11342150</v>
      </c>
      <c r="AF71" s="53" t="s">
        <v>122</v>
      </c>
      <c r="AG71" s="11">
        <v>300</v>
      </c>
      <c r="AH71" s="11" t="s">
        <v>8</v>
      </c>
      <c r="AI71" s="11">
        <v>0</v>
      </c>
      <c r="AJ71" s="11" t="s">
        <v>7</v>
      </c>
      <c r="AK71" s="46"/>
      <c r="AL71" s="47"/>
      <c r="AM71" s="46"/>
      <c r="AN71" s="46"/>
      <c r="AO71" s="46"/>
      <c r="AP71" s="26">
        <v>42761</v>
      </c>
      <c r="AQ71" s="113">
        <v>43064</v>
      </c>
      <c r="AR71" s="46"/>
      <c r="AS71" s="11" t="s">
        <v>6</v>
      </c>
      <c r="AT71" s="46"/>
      <c r="AU71" s="46"/>
      <c r="AV71" s="11" t="s">
        <v>6</v>
      </c>
      <c r="AW71" s="46"/>
      <c r="AX71" s="46"/>
      <c r="AY71" s="46"/>
      <c r="AZ71" s="96" t="s">
        <v>1163</v>
      </c>
      <c r="BA71" s="9">
        <f>N71+AL71</f>
        <v>35598000</v>
      </c>
      <c r="BB71" s="1" t="s">
        <v>5</v>
      </c>
      <c r="BC71" s="1" t="s">
        <v>47</v>
      </c>
      <c r="BD71" s="1" t="s">
        <v>202</v>
      </c>
      <c r="BE71" s="2"/>
      <c r="BF71" s="107" t="s">
        <v>1162</v>
      </c>
      <c r="BG71" s="1" t="s">
        <v>1</v>
      </c>
      <c r="BH71" s="2"/>
      <c r="BI71" s="2"/>
      <c r="BJ71" s="1" t="s">
        <v>0</v>
      </c>
      <c r="BK71" s="90" t="s">
        <v>260</v>
      </c>
      <c r="BL71" s="45">
        <f>IF((($BP$2-E71)/AG71)&gt;1,100,($BP$2-E71)/AG71*100)</f>
        <v>21.333333333333336</v>
      </c>
      <c r="BM71" s="45">
        <f>IF((($BP$2-AP71)/AG71)&gt;1,100,($BP$2-AP71)/AG71*100)</f>
        <v>21.333333333333336</v>
      </c>
      <c r="BN71" s="2"/>
      <c r="BO71" s="45">
        <f>VLOOKUP(A71,'[1]PAGOS-NACION'!A:AK,37,0)</f>
        <v>61.666666666666671</v>
      </c>
      <c r="BP71" s="2"/>
    </row>
    <row r="72" spans="1:68" ht="12.75" customHeight="1" x14ac:dyDescent="0.25">
      <c r="A72" s="103" t="s">
        <v>1161</v>
      </c>
      <c r="B72" s="31" t="s">
        <v>23</v>
      </c>
      <c r="C72" s="11">
        <v>70</v>
      </c>
      <c r="D72" s="11" t="s">
        <v>1159</v>
      </c>
      <c r="E72" s="27">
        <v>42762</v>
      </c>
      <c r="F72" s="11" t="s">
        <v>1160</v>
      </c>
      <c r="G72" s="11" t="s">
        <v>59</v>
      </c>
      <c r="H72" s="11" t="s">
        <v>239</v>
      </c>
      <c r="I72" s="30" t="s">
        <v>15</v>
      </c>
      <c r="J72" s="15">
        <v>12017</v>
      </c>
      <c r="K72" s="15">
        <v>12417</v>
      </c>
      <c r="L72" s="11" t="s">
        <v>56</v>
      </c>
      <c r="M72" s="17">
        <v>5518200</v>
      </c>
      <c r="N72" s="17">
        <v>55182000</v>
      </c>
      <c r="O72" s="48" t="s">
        <v>17</v>
      </c>
      <c r="P72" s="11" t="s">
        <v>16</v>
      </c>
      <c r="Q72" s="11" t="s">
        <v>10</v>
      </c>
      <c r="R72" s="28">
        <v>1024463984</v>
      </c>
      <c r="S72" s="16" t="s">
        <v>15</v>
      </c>
      <c r="T72" s="11" t="s">
        <v>502</v>
      </c>
      <c r="U72" s="15" t="s">
        <v>15</v>
      </c>
      <c r="V72" s="11" t="s">
        <v>1159</v>
      </c>
      <c r="W72" s="11" t="s">
        <v>13</v>
      </c>
      <c r="X72" s="11" t="s">
        <v>39</v>
      </c>
      <c r="Y72" s="11" t="s">
        <v>284</v>
      </c>
      <c r="Z72" s="27">
        <v>42762</v>
      </c>
      <c r="AA72" s="11" t="s">
        <v>1158</v>
      </c>
      <c r="AB72" s="13" t="s">
        <v>688</v>
      </c>
      <c r="AC72" s="11" t="s">
        <v>11</v>
      </c>
      <c r="AD72" s="11" t="s">
        <v>10</v>
      </c>
      <c r="AE72" s="33">
        <v>79690000</v>
      </c>
      <c r="AF72" s="53" t="s">
        <v>701</v>
      </c>
      <c r="AG72" s="11">
        <v>300</v>
      </c>
      <c r="AH72" s="11" t="s">
        <v>8</v>
      </c>
      <c r="AI72" s="11">
        <v>0</v>
      </c>
      <c r="AJ72" s="11" t="s">
        <v>7</v>
      </c>
      <c r="AK72" s="46"/>
      <c r="AL72" s="47"/>
      <c r="AM72" s="46"/>
      <c r="AN72" s="46"/>
      <c r="AO72" s="46"/>
      <c r="AP72" s="26">
        <v>42762</v>
      </c>
      <c r="AQ72" s="113">
        <v>43065</v>
      </c>
      <c r="AR72" s="46"/>
      <c r="AS72" s="11" t="s">
        <v>6</v>
      </c>
      <c r="AT72" s="46"/>
      <c r="AU72" s="46"/>
      <c r="AV72" s="11" t="s">
        <v>6</v>
      </c>
      <c r="AW72" s="46"/>
      <c r="AX72" s="46"/>
      <c r="AY72" s="46"/>
      <c r="AZ72" s="96" t="s">
        <v>1157</v>
      </c>
      <c r="BA72" s="9">
        <f>N72+AL72</f>
        <v>55182000</v>
      </c>
      <c r="BB72" s="1" t="s">
        <v>33</v>
      </c>
      <c r="BC72" s="1" t="s">
        <v>47</v>
      </c>
      <c r="BD72" s="1" t="s">
        <v>202</v>
      </c>
      <c r="BE72" s="2"/>
      <c r="BF72" s="107" t="s">
        <v>1156</v>
      </c>
      <c r="BG72" s="1" t="s">
        <v>1</v>
      </c>
      <c r="BH72" s="2"/>
      <c r="BI72" s="2"/>
      <c r="BJ72" s="1" t="s">
        <v>0</v>
      </c>
      <c r="BK72" s="90" t="s">
        <v>260</v>
      </c>
      <c r="BL72" s="45">
        <f>IF((($BP$2-E72)/AG72)&gt;1,100,($BP$2-E72)/AG72*100)</f>
        <v>21</v>
      </c>
      <c r="BM72" s="45">
        <f>IF((($BP$2-AP72)/AG72)&gt;1,100,($BP$2-AP72)/AG72*100)</f>
        <v>21</v>
      </c>
      <c r="BN72" s="2"/>
      <c r="BO72" s="45">
        <f>VLOOKUP(A72,'[1]PAGOS-NACION'!A:AK,37,0)</f>
        <v>61.333333333333329</v>
      </c>
      <c r="BP72" s="2"/>
    </row>
    <row r="73" spans="1:68" ht="12.75" customHeight="1" x14ac:dyDescent="0.25">
      <c r="A73" s="103" t="s">
        <v>1155</v>
      </c>
      <c r="B73" s="31" t="s">
        <v>23</v>
      </c>
      <c r="C73" s="11">
        <v>71</v>
      </c>
      <c r="D73" s="11" t="s">
        <v>1153</v>
      </c>
      <c r="E73" s="27">
        <v>42762</v>
      </c>
      <c r="F73" s="11" t="s">
        <v>1154</v>
      </c>
      <c r="G73" s="11" t="s">
        <v>59</v>
      </c>
      <c r="H73" s="11" t="s">
        <v>239</v>
      </c>
      <c r="I73" s="30" t="s">
        <v>15</v>
      </c>
      <c r="J73" s="15">
        <v>15217</v>
      </c>
      <c r="K73" s="15">
        <v>12317</v>
      </c>
      <c r="L73" s="11" t="s">
        <v>42</v>
      </c>
      <c r="M73" s="17">
        <v>2437800</v>
      </c>
      <c r="N73" s="17">
        <v>24378000</v>
      </c>
      <c r="O73" s="48" t="s">
        <v>17</v>
      </c>
      <c r="P73" s="11" t="s">
        <v>16</v>
      </c>
      <c r="Q73" s="11" t="s">
        <v>10</v>
      </c>
      <c r="R73" s="28">
        <v>79985802</v>
      </c>
      <c r="S73" s="16" t="s">
        <v>15</v>
      </c>
      <c r="T73" s="11" t="s">
        <v>502</v>
      </c>
      <c r="U73" s="15" t="s">
        <v>15</v>
      </c>
      <c r="V73" s="11" t="s">
        <v>1153</v>
      </c>
      <c r="W73" s="11" t="s">
        <v>13</v>
      </c>
      <c r="X73" s="11" t="s">
        <v>39</v>
      </c>
      <c r="Y73" s="11" t="s">
        <v>284</v>
      </c>
      <c r="Z73" s="27">
        <v>42762</v>
      </c>
      <c r="AA73" s="11" t="s">
        <v>1152</v>
      </c>
      <c r="AB73" s="13" t="s">
        <v>36</v>
      </c>
      <c r="AC73" s="11" t="s">
        <v>11</v>
      </c>
      <c r="AD73" s="11" t="s">
        <v>10</v>
      </c>
      <c r="AE73" s="33">
        <v>11342150</v>
      </c>
      <c r="AF73" s="53" t="s">
        <v>122</v>
      </c>
      <c r="AG73" s="11">
        <v>300</v>
      </c>
      <c r="AH73" s="11" t="s">
        <v>8</v>
      </c>
      <c r="AI73" s="11">
        <v>0</v>
      </c>
      <c r="AJ73" s="11" t="s">
        <v>7</v>
      </c>
      <c r="AK73" s="46"/>
      <c r="AL73" s="47"/>
      <c r="AM73" s="46"/>
      <c r="AN73" s="46"/>
      <c r="AO73" s="46"/>
      <c r="AP73" s="26">
        <v>42762</v>
      </c>
      <c r="AQ73" s="113">
        <v>43065</v>
      </c>
      <c r="AR73" s="46"/>
      <c r="AS73" s="11" t="s">
        <v>6</v>
      </c>
      <c r="AT73" s="46"/>
      <c r="AU73" s="46"/>
      <c r="AV73" s="11" t="s">
        <v>6</v>
      </c>
      <c r="AW73" s="46"/>
      <c r="AX73" s="46"/>
      <c r="AY73" s="46"/>
      <c r="AZ73" s="96" t="s">
        <v>1151</v>
      </c>
      <c r="BA73" s="9">
        <f>N73+AL73</f>
        <v>24378000</v>
      </c>
      <c r="BB73" s="1" t="s">
        <v>33</v>
      </c>
      <c r="BC73" s="1" t="s">
        <v>47</v>
      </c>
      <c r="BD73" s="1" t="s">
        <v>202</v>
      </c>
      <c r="BE73" s="2"/>
      <c r="BF73" s="107" t="s">
        <v>1150</v>
      </c>
      <c r="BG73" s="1" t="s">
        <v>1</v>
      </c>
      <c r="BH73" s="2"/>
      <c r="BI73" s="2"/>
      <c r="BJ73" s="1" t="s">
        <v>0</v>
      </c>
      <c r="BK73" s="111" t="s">
        <v>562</v>
      </c>
      <c r="BL73" s="45">
        <f>IF((($BP$2-E73)/AG73)&gt;1,100,($BP$2-E73)/AG73*100)</f>
        <v>21</v>
      </c>
      <c r="BM73" s="45">
        <f>IF((($BP$2-AP73)/AG73)&gt;1,100,($BP$2-AP73)/AG73*100)</f>
        <v>21</v>
      </c>
      <c r="BN73" s="2"/>
      <c r="BO73" s="45">
        <f>VLOOKUP(A73,'[1]PAGOS-NACION'!A:AK,37,0)</f>
        <v>63.656903765690373</v>
      </c>
      <c r="BP73" s="2"/>
    </row>
    <row r="74" spans="1:68" ht="12.75" customHeight="1" x14ac:dyDescent="0.2">
      <c r="A74" s="103" t="s">
        <v>1149</v>
      </c>
      <c r="B74" s="31" t="s">
        <v>23</v>
      </c>
      <c r="C74" s="11">
        <v>72</v>
      </c>
      <c r="D74" s="11" t="s">
        <v>1148</v>
      </c>
      <c r="E74" s="27">
        <v>42762</v>
      </c>
      <c r="F74" s="11" t="s">
        <v>1147</v>
      </c>
      <c r="G74" s="11" t="s">
        <v>59</v>
      </c>
      <c r="H74" s="11" t="s">
        <v>239</v>
      </c>
      <c r="I74" s="30" t="s">
        <v>15</v>
      </c>
      <c r="J74" s="15">
        <v>8017</v>
      </c>
      <c r="K74" s="15">
        <v>12217</v>
      </c>
      <c r="L74" s="11" t="s">
        <v>18</v>
      </c>
      <c r="M74" s="17">
        <v>3559800</v>
      </c>
      <c r="N74" s="17">
        <v>35598000</v>
      </c>
      <c r="O74" s="48" t="s">
        <v>17</v>
      </c>
      <c r="P74" s="11" t="s">
        <v>16</v>
      </c>
      <c r="Q74" s="11" t="s">
        <v>10</v>
      </c>
      <c r="R74" s="28">
        <v>57297704</v>
      </c>
      <c r="S74" s="16" t="s">
        <v>15</v>
      </c>
      <c r="T74" s="11" t="s">
        <v>502</v>
      </c>
      <c r="U74" s="15" t="s">
        <v>15</v>
      </c>
      <c r="V74" s="11" t="s">
        <v>1146</v>
      </c>
      <c r="W74" s="11" t="s">
        <v>13</v>
      </c>
      <c r="X74" s="11" t="s">
        <v>39</v>
      </c>
      <c r="Y74" s="11" t="s">
        <v>284</v>
      </c>
      <c r="Z74" s="27">
        <v>42762</v>
      </c>
      <c r="AA74" s="11" t="s">
        <v>1145</v>
      </c>
      <c r="AB74" s="13" t="s">
        <v>112</v>
      </c>
      <c r="AC74" s="11" t="s">
        <v>11</v>
      </c>
      <c r="AD74" s="11" t="s">
        <v>10</v>
      </c>
      <c r="AE74" s="100">
        <v>41779996</v>
      </c>
      <c r="AF74" s="13" t="s">
        <v>531</v>
      </c>
      <c r="AG74" s="11">
        <v>300</v>
      </c>
      <c r="AH74" s="11" t="s">
        <v>8</v>
      </c>
      <c r="AI74" s="11">
        <v>0</v>
      </c>
      <c r="AJ74" s="11" t="s">
        <v>7</v>
      </c>
      <c r="AK74" s="46"/>
      <c r="AL74" s="47"/>
      <c r="AM74" s="46"/>
      <c r="AN74" s="46"/>
      <c r="AO74" s="46"/>
      <c r="AP74" s="26">
        <v>42762</v>
      </c>
      <c r="AQ74" s="113">
        <v>43065</v>
      </c>
      <c r="AR74" s="46"/>
      <c r="AS74" s="11" t="s">
        <v>6</v>
      </c>
      <c r="AT74" s="46"/>
      <c r="AU74" s="46"/>
      <c r="AV74" s="11" t="s">
        <v>6</v>
      </c>
      <c r="AW74" s="46"/>
      <c r="AX74" s="46"/>
      <c r="AY74" s="46"/>
      <c r="AZ74" s="96" t="s">
        <v>1144</v>
      </c>
      <c r="BA74" s="9">
        <f>N74+AL74</f>
        <v>35598000</v>
      </c>
      <c r="BB74" s="1" t="s">
        <v>270</v>
      </c>
      <c r="BC74" s="1" t="s">
        <v>47</v>
      </c>
      <c r="BD74" s="8" t="s">
        <v>3</v>
      </c>
      <c r="BE74" s="2"/>
      <c r="BF74" s="107" t="s">
        <v>1143</v>
      </c>
      <c r="BG74" s="1" t="s">
        <v>1</v>
      </c>
      <c r="BH74" s="2"/>
      <c r="BI74" s="2"/>
      <c r="BJ74" s="1" t="s">
        <v>0</v>
      </c>
      <c r="BK74" s="90" t="s">
        <v>260</v>
      </c>
      <c r="BL74" s="45">
        <f>IF((($BP$2-E74)/AG74)&gt;1,100,($BP$2-E74)/AG74*100)</f>
        <v>21</v>
      </c>
      <c r="BM74" s="45">
        <f>IF((($BP$2-AP74)/AG74)&gt;1,100,($BP$2-AP74)/AG74*100)</f>
        <v>21</v>
      </c>
      <c r="BN74" s="2"/>
      <c r="BO74" s="45">
        <f>VLOOKUP(A74,'[1]PAGOS-NACION'!A:AK,37,0)</f>
        <v>58.524186752064722</v>
      </c>
      <c r="BP74" s="2"/>
    </row>
    <row r="75" spans="1:68" ht="12.75" customHeight="1" x14ac:dyDescent="0.25">
      <c r="A75" s="103" t="s">
        <v>1142</v>
      </c>
      <c r="B75" s="31" t="s">
        <v>23</v>
      </c>
      <c r="C75" s="11">
        <v>73</v>
      </c>
      <c r="D75" s="11" t="s">
        <v>1141</v>
      </c>
      <c r="E75" s="27">
        <v>42762</v>
      </c>
      <c r="F75" s="11" t="s">
        <v>376</v>
      </c>
      <c r="G75" s="11" t="s">
        <v>59</v>
      </c>
      <c r="H75" s="11" t="s">
        <v>239</v>
      </c>
      <c r="I75" s="30" t="s">
        <v>15</v>
      </c>
      <c r="J75" s="15">
        <v>17517</v>
      </c>
      <c r="K75" s="15">
        <v>12117</v>
      </c>
      <c r="L75" s="11" t="s">
        <v>18</v>
      </c>
      <c r="M75" s="17">
        <v>4457400</v>
      </c>
      <c r="N75" s="17">
        <v>44574000</v>
      </c>
      <c r="O75" s="48" t="s">
        <v>17</v>
      </c>
      <c r="P75" s="11" t="s">
        <v>16</v>
      </c>
      <c r="Q75" s="11" t="s">
        <v>10</v>
      </c>
      <c r="R75" s="28">
        <v>80073591</v>
      </c>
      <c r="S75" s="16" t="s">
        <v>15</v>
      </c>
      <c r="T75" s="11" t="s">
        <v>502</v>
      </c>
      <c r="U75" s="15" t="s">
        <v>15</v>
      </c>
      <c r="V75" s="11" t="s">
        <v>1141</v>
      </c>
      <c r="W75" s="11" t="s">
        <v>13</v>
      </c>
      <c r="X75" s="11" t="s">
        <v>39</v>
      </c>
      <c r="Y75" s="11" t="s">
        <v>284</v>
      </c>
      <c r="Z75" s="27">
        <v>42762</v>
      </c>
      <c r="AA75" s="11" t="s">
        <v>1140</v>
      </c>
      <c r="AB75" s="13" t="s">
        <v>374</v>
      </c>
      <c r="AC75" s="11" t="s">
        <v>11</v>
      </c>
      <c r="AD75" s="11" t="s">
        <v>10</v>
      </c>
      <c r="AE75" s="33">
        <v>26421443</v>
      </c>
      <c r="AF75" s="13" t="s">
        <v>373</v>
      </c>
      <c r="AG75" s="11">
        <v>300</v>
      </c>
      <c r="AH75" s="11" t="s">
        <v>8</v>
      </c>
      <c r="AI75" s="11">
        <v>0</v>
      </c>
      <c r="AJ75" s="11" t="s">
        <v>7</v>
      </c>
      <c r="AK75" s="46"/>
      <c r="AL75" s="47"/>
      <c r="AM75" s="46"/>
      <c r="AN75" s="46"/>
      <c r="AO75" s="46"/>
      <c r="AP75" s="26">
        <v>42762</v>
      </c>
      <c r="AQ75" s="113">
        <v>43065</v>
      </c>
      <c r="AR75" s="46"/>
      <c r="AS75" s="11" t="s">
        <v>6</v>
      </c>
      <c r="AT75" s="46"/>
      <c r="AU75" s="46"/>
      <c r="AV75" s="11" t="s">
        <v>6</v>
      </c>
      <c r="AW75" s="46"/>
      <c r="AX75" s="46"/>
      <c r="AY75" s="46"/>
      <c r="AZ75" s="96" t="s">
        <v>1139</v>
      </c>
      <c r="BA75" s="9">
        <f>N75+AL75</f>
        <v>44574000</v>
      </c>
      <c r="BB75" s="1" t="s">
        <v>5</v>
      </c>
      <c r="BC75" s="1" t="s">
        <v>47</v>
      </c>
      <c r="BD75" s="1" t="s">
        <v>202</v>
      </c>
      <c r="BE75" s="2"/>
      <c r="BF75" s="107" t="s">
        <v>1138</v>
      </c>
      <c r="BG75" s="1" t="s">
        <v>1</v>
      </c>
      <c r="BH75" s="2"/>
      <c r="BI75" s="2"/>
      <c r="BJ75" s="1" t="s">
        <v>0</v>
      </c>
      <c r="BK75" s="90" t="s">
        <v>260</v>
      </c>
      <c r="BL75" s="45">
        <f>IF((($BP$2-E75)/AG75)&gt;1,100,($BP$2-E75)/AG75*100)</f>
        <v>21</v>
      </c>
      <c r="BM75" s="45">
        <f>IF((($BP$2-AP75)/AG75)&gt;1,100,($BP$2-AP75)/AG75*100)</f>
        <v>21</v>
      </c>
      <c r="BN75" s="2"/>
      <c r="BO75" s="45">
        <f>VLOOKUP(A75,'[1]PAGOS-NACION'!A:AK,37,0)</f>
        <v>61.333333333333329</v>
      </c>
      <c r="BP75" s="2"/>
    </row>
    <row r="76" spans="1:68" ht="12.75" customHeight="1" x14ac:dyDescent="0.25">
      <c r="A76" s="103" t="s">
        <v>1137</v>
      </c>
      <c r="B76" s="31" t="s">
        <v>23</v>
      </c>
      <c r="C76" s="30" t="s">
        <v>1136</v>
      </c>
      <c r="D76" s="11" t="s">
        <v>540</v>
      </c>
      <c r="E76" s="27">
        <v>42762</v>
      </c>
      <c r="F76" s="11" t="s">
        <v>1132</v>
      </c>
      <c r="G76" s="11" t="s">
        <v>59</v>
      </c>
      <c r="H76" s="11" t="s">
        <v>239</v>
      </c>
      <c r="I76" s="30" t="s">
        <v>15</v>
      </c>
      <c r="J76" s="15">
        <v>11517</v>
      </c>
      <c r="K76" s="15">
        <v>12017</v>
      </c>
      <c r="L76" s="11" t="s">
        <v>18</v>
      </c>
      <c r="M76" s="17">
        <v>2019600</v>
      </c>
      <c r="N76" s="17">
        <v>20196000</v>
      </c>
      <c r="O76" s="48" t="s">
        <v>17</v>
      </c>
      <c r="P76" s="11" t="s">
        <v>16</v>
      </c>
      <c r="Q76" s="11" t="s">
        <v>10</v>
      </c>
      <c r="R76" s="28">
        <v>25120818</v>
      </c>
      <c r="S76" s="16" t="s">
        <v>15</v>
      </c>
      <c r="T76" s="11" t="s">
        <v>502</v>
      </c>
      <c r="U76" s="15" t="s">
        <v>15</v>
      </c>
      <c r="V76" s="11" t="s">
        <v>540</v>
      </c>
      <c r="W76" s="11" t="s">
        <v>13</v>
      </c>
      <c r="X76" s="11" t="s">
        <v>39</v>
      </c>
      <c r="Y76" s="11" t="s">
        <v>284</v>
      </c>
      <c r="Z76" s="27">
        <v>42762</v>
      </c>
      <c r="AA76" s="11" t="s">
        <v>1135</v>
      </c>
      <c r="AB76" s="13" t="s">
        <v>752</v>
      </c>
      <c r="AC76" s="11" t="s">
        <v>11</v>
      </c>
      <c r="AD76" s="11" t="s">
        <v>10</v>
      </c>
      <c r="AE76" s="33">
        <v>51891055</v>
      </c>
      <c r="AF76" s="53" t="s">
        <v>751</v>
      </c>
      <c r="AG76" s="11">
        <v>47</v>
      </c>
      <c r="AH76" s="11" t="s">
        <v>8</v>
      </c>
      <c r="AI76" s="11">
        <v>0</v>
      </c>
      <c r="AJ76" s="11" t="s">
        <v>7</v>
      </c>
      <c r="AK76" s="46"/>
      <c r="AL76" s="47"/>
      <c r="AM76" s="46"/>
      <c r="AN76" s="46"/>
      <c r="AO76" s="46"/>
      <c r="AP76" s="26">
        <v>42762</v>
      </c>
      <c r="AQ76" s="115">
        <v>42808</v>
      </c>
      <c r="AR76" s="46"/>
      <c r="AS76" s="11" t="s">
        <v>6</v>
      </c>
      <c r="AT76" s="46"/>
      <c r="AU76" s="46"/>
      <c r="AV76" s="11" t="s">
        <v>6</v>
      </c>
      <c r="AW76" s="46"/>
      <c r="AX76" s="46"/>
      <c r="AY76" s="46"/>
      <c r="AZ76" s="96" t="s">
        <v>1129</v>
      </c>
      <c r="BA76" s="9">
        <f>N76+AL76</f>
        <v>20196000</v>
      </c>
      <c r="BB76" s="1" t="s">
        <v>5</v>
      </c>
      <c r="BC76" s="1" t="s">
        <v>47</v>
      </c>
      <c r="BD76" s="1" t="s">
        <v>202</v>
      </c>
      <c r="BE76" s="2"/>
      <c r="BF76" s="107" t="s">
        <v>1128</v>
      </c>
      <c r="BG76" s="1" t="s">
        <v>1134</v>
      </c>
      <c r="BH76" s="2"/>
      <c r="BI76" s="2"/>
      <c r="BJ76" s="2"/>
      <c r="BK76" s="90" t="s">
        <v>260</v>
      </c>
      <c r="BL76" s="45">
        <f>IF((($BP$2-E76)/AG76)&gt;1,100,($BP$2-E76)/AG76*100)</f>
        <v>100</v>
      </c>
      <c r="BM76" s="45">
        <f>IF((($BP$2-AP76)/AG76)&gt;1,100,($BP$2-AP76)/AG76*100)</f>
        <v>100</v>
      </c>
      <c r="BN76" s="2"/>
      <c r="BO76" s="45">
        <f>VLOOKUP(A76,'[1]PAGOS-NACION'!A:AK,37,0)</f>
        <v>0</v>
      </c>
      <c r="BP76" s="2"/>
    </row>
    <row r="77" spans="1:68" ht="12.75" customHeight="1" x14ac:dyDescent="0.25">
      <c r="A77" s="103" t="s">
        <v>1133</v>
      </c>
      <c r="B77" s="31" t="s">
        <v>23</v>
      </c>
      <c r="C77" s="11">
        <v>74</v>
      </c>
      <c r="D77" s="11" t="s">
        <v>1131</v>
      </c>
      <c r="E77" s="27">
        <v>42809</v>
      </c>
      <c r="F77" s="11" t="s">
        <v>1132</v>
      </c>
      <c r="G77" s="11" t="s">
        <v>59</v>
      </c>
      <c r="H77" s="11" t="s">
        <v>239</v>
      </c>
      <c r="I77" s="30" t="s">
        <v>15</v>
      </c>
      <c r="J77" s="15">
        <v>11517</v>
      </c>
      <c r="K77" s="15">
        <v>12017</v>
      </c>
      <c r="L77" s="11" t="s">
        <v>18</v>
      </c>
      <c r="M77" s="17">
        <v>2019600</v>
      </c>
      <c r="N77" s="114">
        <f>20196000-(2019600/30*48)</f>
        <v>16964640</v>
      </c>
      <c r="O77" s="48" t="s">
        <v>17</v>
      </c>
      <c r="P77" s="11" t="s">
        <v>16</v>
      </c>
      <c r="Q77" s="11" t="s">
        <v>10</v>
      </c>
      <c r="R77" s="28">
        <v>41936832</v>
      </c>
      <c r="S77" s="16" t="s">
        <v>15</v>
      </c>
      <c r="T77" s="11" t="s">
        <v>502</v>
      </c>
      <c r="U77" s="15" t="s">
        <v>15</v>
      </c>
      <c r="V77" s="11" t="s">
        <v>1131</v>
      </c>
      <c r="W77" s="11" t="s">
        <v>13</v>
      </c>
      <c r="X77" s="11" t="s">
        <v>39</v>
      </c>
      <c r="Y77" s="11" t="s">
        <v>284</v>
      </c>
      <c r="Z77" s="27">
        <v>42809</v>
      </c>
      <c r="AA77" s="11" t="s">
        <v>1130</v>
      </c>
      <c r="AB77" s="13" t="s">
        <v>752</v>
      </c>
      <c r="AC77" s="11" t="s">
        <v>11</v>
      </c>
      <c r="AD77" s="11" t="s">
        <v>10</v>
      </c>
      <c r="AE77" s="33">
        <v>51891055</v>
      </c>
      <c r="AF77" s="53" t="s">
        <v>751</v>
      </c>
      <c r="AG77" s="11">
        <f>300-AG76</f>
        <v>253</v>
      </c>
      <c r="AH77" s="11" t="s">
        <v>8</v>
      </c>
      <c r="AI77" s="11">
        <v>0</v>
      </c>
      <c r="AJ77" s="11" t="s">
        <v>7</v>
      </c>
      <c r="AK77" s="46"/>
      <c r="AL77" s="47"/>
      <c r="AM77" s="46"/>
      <c r="AN77" s="46"/>
      <c r="AO77" s="46"/>
      <c r="AP77" s="26">
        <v>42809</v>
      </c>
      <c r="AQ77" s="113">
        <v>43065</v>
      </c>
      <c r="AR77" s="46"/>
      <c r="AS77" s="11" t="s">
        <v>6</v>
      </c>
      <c r="AT77" s="46"/>
      <c r="AU77" s="46"/>
      <c r="AV77" s="11" t="s">
        <v>6</v>
      </c>
      <c r="AW77" s="46"/>
      <c r="AX77" s="46"/>
      <c r="AY77" s="46"/>
      <c r="AZ77" s="96" t="s">
        <v>1129</v>
      </c>
      <c r="BA77" s="9">
        <f>N77+AL77</f>
        <v>16964640</v>
      </c>
      <c r="BB77" s="1" t="s">
        <v>5</v>
      </c>
      <c r="BC77" s="1" t="s">
        <v>47</v>
      </c>
      <c r="BD77" s="1" t="s">
        <v>202</v>
      </c>
      <c r="BE77" s="2"/>
      <c r="BF77" s="107" t="s">
        <v>1128</v>
      </c>
      <c r="BG77" s="1" t="s">
        <v>1127</v>
      </c>
      <c r="BH77" s="2"/>
      <c r="BI77" s="2"/>
      <c r="BJ77" s="1" t="s">
        <v>0</v>
      </c>
      <c r="BK77" s="90" t="s">
        <v>260</v>
      </c>
      <c r="BL77" s="45">
        <f>IF((($BP$2-E77)/AG77)&gt;1,100,($BP$2-E77)/AG77*100)</f>
        <v>6.3241106719367588</v>
      </c>
      <c r="BM77" s="45">
        <f>IF((($BP$2-AP77)/AG77)&gt;1,100,($BP$2-AP77)/AG77*100)</f>
        <v>6.3241106719367588</v>
      </c>
      <c r="BN77" s="2"/>
      <c r="BO77" s="45">
        <f>VLOOKUP(A77,'[1]PAGOS-NACION'!A:AK,37,0)</f>
        <v>53.968253968253975</v>
      </c>
      <c r="BP77" s="2"/>
    </row>
    <row r="78" spans="1:68" ht="12.75" customHeight="1" x14ac:dyDescent="0.2">
      <c r="A78" s="103" t="s">
        <v>1126</v>
      </c>
      <c r="B78" s="31" t="s">
        <v>23</v>
      </c>
      <c r="C78" s="11">
        <v>75</v>
      </c>
      <c r="D78" s="11" t="s">
        <v>1124</v>
      </c>
      <c r="E78" s="27">
        <v>42762</v>
      </c>
      <c r="F78" s="11" t="s">
        <v>1125</v>
      </c>
      <c r="G78" s="11" t="s">
        <v>59</v>
      </c>
      <c r="H78" s="11" t="s">
        <v>239</v>
      </c>
      <c r="I78" s="30" t="s">
        <v>15</v>
      </c>
      <c r="J78" s="15">
        <v>17617</v>
      </c>
      <c r="K78" s="15">
        <v>11917</v>
      </c>
      <c r="L78" s="11" t="s">
        <v>56</v>
      </c>
      <c r="M78" s="17">
        <v>10771200</v>
      </c>
      <c r="N78" s="17">
        <v>107712000</v>
      </c>
      <c r="O78" s="48" t="s">
        <v>17</v>
      </c>
      <c r="P78" s="11" t="s">
        <v>16</v>
      </c>
      <c r="Q78" s="11" t="s">
        <v>10</v>
      </c>
      <c r="R78" s="28">
        <v>41360693</v>
      </c>
      <c r="S78" s="16" t="s">
        <v>15</v>
      </c>
      <c r="T78" s="11" t="s">
        <v>502</v>
      </c>
      <c r="U78" s="15" t="s">
        <v>15</v>
      </c>
      <c r="V78" s="11" t="s">
        <v>1124</v>
      </c>
      <c r="W78" s="11" t="s">
        <v>13</v>
      </c>
      <c r="X78" s="11" t="s">
        <v>39</v>
      </c>
      <c r="Y78" s="11" t="s">
        <v>284</v>
      </c>
      <c r="Z78" s="27">
        <v>42762</v>
      </c>
      <c r="AA78" s="11" t="s">
        <v>1123</v>
      </c>
      <c r="AB78" s="13" t="s">
        <v>112</v>
      </c>
      <c r="AC78" s="11" t="s">
        <v>11</v>
      </c>
      <c r="AD78" s="11" t="s">
        <v>10</v>
      </c>
      <c r="AE78" s="100">
        <v>41779996</v>
      </c>
      <c r="AF78" s="13" t="s">
        <v>531</v>
      </c>
      <c r="AG78" s="11">
        <v>300</v>
      </c>
      <c r="AH78" s="11" t="s">
        <v>8</v>
      </c>
      <c r="AI78" s="11">
        <v>0</v>
      </c>
      <c r="AJ78" s="11" t="s">
        <v>7</v>
      </c>
      <c r="AK78" s="46"/>
      <c r="AL78" s="47"/>
      <c r="AM78" s="46"/>
      <c r="AN78" s="46"/>
      <c r="AO78" s="46"/>
      <c r="AP78" s="26">
        <v>42762</v>
      </c>
      <c r="AQ78" s="113">
        <v>43065</v>
      </c>
      <c r="AR78" s="46"/>
      <c r="AS78" s="11" t="s">
        <v>6</v>
      </c>
      <c r="AT78" s="46"/>
      <c r="AU78" s="46"/>
      <c r="AV78" s="11" t="s">
        <v>6</v>
      </c>
      <c r="AW78" s="46"/>
      <c r="AX78" s="46"/>
      <c r="AY78" s="46"/>
      <c r="AZ78" s="96" t="s">
        <v>1122</v>
      </c>
      <c r="BA78" s="9">
        <f>N78+AL78</f>
        <v>107712000</v>
      </c>
      <c r="BB78" s="1" t="s">
        <v>33</v>
      </c>
      <c r="BC78" s="1" t="s">
        <v>47</v>
      </c>
      <c r="BD78" s="1" t="s">
        <v>202</v>
      </c>
      <c r="BE78" s="2"/>
      <c r="BF78" s="107" t="s">
        <v>1121</v>
      </c>
      <c r="BG78" s="1" t="s">
        <v>1</v>
      </c>
      <c r="BH78" s="2"/>
      <c r="BI78" s="2"/>
      <c r="BJ78" s="1" t="s">
        <v>0</v>
      </c>
      <c r="BK78" s="111" t="s">
        <v>562</v>
      </c>
      <c r="BL78" s="45">
        <f>IF((($BP$2-E78)/AG78)&gt;1,100,($BP$2-E78)/AG78*100)</f>
        <v>21</v>
      </c>
      <c r="BM78" s="45">
        <f>IF((($BP$2-AP78)/AG78)&gt;1,100,($BP$2-AP78)/AG78*100)</f>
        <v>21</v>
      </c>
      <c r="BN78" s="2"/>
      <c r="BO78" s="45">
        <f>VLOOKUP(A78,'[1]PAGOS-NACION'!A:AK,37,0)</f>
        <v>61.333333333333329</v>
      </c>
      <c r="BP78" s="2"/>
    </row>
    <row r="79" spans="1:68" ht="12.75" customHeight="1" x14ac:dyDescent="0.25">
      <c r="A79" s="103" t="s">
        <v>1120</v>
      </c>
      <c r="B79" s="31" t="s">
        <v>23</v>
      </c>
      <c r="C79" s="11">
        <v>76</v>
      </c>
      <c r="D79" s="11" t="s">
        <v>1118</v>
      </c>
      <c r="E79" s="27">
        <v>42762</v>
      </c>
      <c r="F79" s="11" t="s">
        <v>1119</v>
      </c>
      <c r="G79" s="11" t="s">
        <v>59</v>
      </c>
      <c r="H79" s="11" t="s">
        <v>239</v>
      </c>
      <c r="I79" s="30" t="s">
        <v>15</v>
      </c>
      <c r="J79" s="15">
        <v>11117</v>
      </c>
      <c r="K79" s="15">
        <v>11817</v>
      </c>
      <c r="L79" s="11" t="s">
        <v>56</v>
      </c>
      <c r="M79" s="17">
        <v>3559800</v>
      </c>
      <c r="N79" s="17">
        <v>35598000</v>
      </c>
      <c r="O79" s="48" t="s">
        <v>17</v>
      </c>
      <c r="P79" s="11" t="s">
        <v>16</v>
      </c>
      <c r="Q79" s="11" t="s">
        <v>10</v>
      </c>
      <c r="R79" s="28">
        <v>1026255419</v>
      </c>
      <c r="S79" s="16" t="s">
        <v>15</v>
      </c>
      <c r="T79" s="11" t="s">
        <v>502</v>
      </c>
      <c r="U79" s="15" t="s">
        <v>15</v>
      </c>
      <c r="V79" s="11" t="s">
        <v>1118</v>
      </c>
      <c r="W79" s="11" t="s">
        <v>13</v>
      </c>
      <c r="X79" s="11" t="s">
        <v>39</v>
      </c>
      <c r="Y79" s="11" t="s">
        <v>284</v>
      </c>
      <c r="Z79" s="27">
        <v>42762</v>
      </c>
      <c r="AA79" s="11" t="s">
        <v>1117</v>
      </c>
      <c r="AB79" s="13" t="s">
        <v>688</v>
      </c>
      <c r="AC79" s="11" t="s">
        <v>11</v>
      </c>
      <c r="AD79" s="11" t="s">
        <v>10</v>
      </c>
      <c r="AE79" s="33">
        <v>79690000</v>
      </c>
      <c r="AF79" s="53" t="s">
        <v>701</v>
      </c>
      <c r="AG79" s="11">
        <v>300</v>
      </c>
      <c r="AH79" s="11" t="s">
        <v>8</v>
      </c>
      <c r="AI79" s="11">
        <v>0</v>
      </c>
      <c r="AJ79" s="11" t="s">
        <v>7</v>
      </c>
      <c r="AK79" s="46"/>
      <c r="AL79" s="47"/>
      <c r="AM79" s="46"/>
      <c r="AN79" s="46"/>
      <c r="AO79" s="46"/>
      <c r="AP79" s="26">
        <v>42762</v>
      </c>
      <c r="AQ79" s="113">
        <v>43065</v>
      </c>
      <c r="AR79" s="46"/>
      <c r="AS79" s="11" t="s">
        <v>6</v>
      </c>
      <c r="AT79" s="46"/>
      <c r="AU79" s="46"/>
      <c r="AV79" s="11" t="s">
        <v>6</v>
      </c>
      <c r="AW79" s="46"/>
      <c r="AX79" s="46"/>
      <c r="AY79" s="46"/>
      <c r="AZ79" s="96" t="s">
        <v>1116</v>
      </c>
      <c r="BA79" s="9">
        <f>N79+AL79</f>
        <v>35598000</v>
      </c>
      <c r="BB79" s="1" t="s">
        <v>5</v>
      </c>
      <c r="BC79" s="1" t="s">
        <v>47</v>
      </c>
      <c r="BD79" s="1" t="s">
        <v>202</v>
      </c>
      <c r="BE79" s="2"/>
      <c r="BF79" s="107" t="s">
        <v>1115</v>
      </c>
      <c r="BG79" s="1" t="s">
        <v>1</v>
      </c>
      <c r="BH79" s="2"/>
      <c r="BI79" s="2"/>
      <c r="BJ79" s="1" t="s">
        <v>0</v>
      </c>
      <c r="BK79" s="111" t="s">
        <v>562</v>
      </c>
      <c r="BL79" s="45">
        <f>IF((($BP$2-E79)/AG79)&gt;1,100,($BP$2-E79)/AG79*100)</f>
        <v>21</v>
      </c>
      <c r="BM79" s="45">
        <f>IF((($BP$2-AP79)/AG79)&gt;1,100,($BP$2-AP79)/AG79*100)</f>
        <v>21</v>
      </c>
      <c r="BN79" s="2"/>
      <c r="BO79" s="45">
        <f>VLOOKUP(A79,'[1]PAGOS-NACION'!A:AK,37,0)</f>
        <v>61.333333333333329</v>
      </c>
      <c r="BP79" s="2"/>
    </row>
    <row r="80" spans="1:68" ht="12.75" customHeight="1" x14ac:dyDescent="0.25">
      <c r="A80" s="103" t="s">
        <v>1114</v>
      </c>
      <c r="B80" s="31" t="s">
        <v>23</v>
      </c>
      <c r="C80" s="11">
        <v>77</v>
      </c>
      <c r="D80" s="11" t="s">
        <v>1112</v>
      </c>
      <c r="E80" s="27">
        <v>42762</v>
      </c>
      <c r="F80" s="11" t="s">
        <v>1113</v>
      </c>
      <c r="G80" s="11" t="s">
        <v>59</v>
      </c>
      <c r="H80" s="11" t="s">
        <v>239</v>
      </c>
      <c r="I80" s="30" t="s">
        <v>15</v>
      </c>
      <c r="J80" s="15">
        <v>16717</v>
      </c>
      <c r="K80" s="15">
        <v>12517</v>
      </c>
      <c r="L80" s="11" t="s">
        <v>138</v>
      </c>
      <c r="M80" s="17">
        <v>5946600</v>
      </c>
      <c r="N80" s="17">
        <v>59466000</v>
      </c>
      <c r="O80" s="48" t="s">
        <v>17</v>
      </c>
      <c r="P80" s="11" t="s">
        <v>16</v>
      </c>
      <c r="Q80" s="11" t="s">
        <v>10</v>
      </c>
      <c r="R80" s="28">
        <v>80082479</v>
      </c>
      <c r="S80" s="16" t="s">
        <v>15</v>
      </c>
      <c r="T80" s="11" t="s">
        <v>502</v>
      </c>
      <c r="U80" s="15" t="s">
        <v>15</v>
      </c>
      <c r="V80" s="11" t="s">
        <v>1112</v>
      </c>
      <c r="W80" s="11" t="s">
        <v>13</v>
      </c>
      <c r="X80" s="11" t="s">
        <v>39</v>
      </c>
      <c r="Y80" s="11" t="s">
        <v>284</v>
      </c>
      <c r="Z80" s="27">
        <v>42765</v>
      </c>
      <c r="AA80" s="11" t="s">
        <v>1111</v>
      </c>
      <c r="AB80" s="13" t="s">
        <v>132</v>
      </c>
      <c r="AC80" s="11" t="s">
        <v>11</v>
      </c>
      <c r="AD80" s="11" t="s">
        <v>10</v>
      </c>
      <c r="AE80" s="55">
        <v>80215978</v>
      </c>
      <c r="AF80" s="53" t="s">
        <v>131</v>
      </c>
      <c r="AG80" s="11">
        <v>300</v>
      </c>
      <c r="AH80" s="11" t="s">
        <v>8</v>
      </c>
      <c r="AI80" s="11">
        <v>0</v>
      </c>
      <c r="AJ80" s="11" t="s">
        <v>7</v>
      </c>
      <c r="AK80" s="46"/>
      <c r="AL80" s="47"/>
      <c r="AM80" s="46"/>
      <c r="AN80" s="46"/>
      <c r="AO80" s="46"/>
      <c r="AP80" s="26">
        <v>42765</v>
      </c>
      <c r="AQ80" s="113">
        <v>43068</v>
      </c>
      <c r="AR80" s="46"/>
      <c r="AS80" s="11" t="s">
        <v>6</v>
      </c>
      <c r="AT80" s="46"/>
      <c r="AU80" s="46"/>
      <c r="AV80" s="11" t="s">
        <v>6</v>
      </c>
      <c r="AW80" s="46"/>
      <c r="AX80" s="46"/>
      <c r="AY80" s="46"/>
      <c r="AZ80" s="96" t="s">
        <v>1110</v>
      </c>
      <c r="BA80" s="9">
        <f>N80+AL80</f>
        <v>59466000</v>
      </c>
      <c r="BB80" s="1" t="s">
        <v>5</v>
      </c>
      <c r="BC80" s="1" t="s">
        <v>47</v>
      </c>
      <c r="BD80" s="1" t="s">
        <v>202</v>
      </c>
      <c r="BE80" s="2"/>
      <c r="BF80" s="107" t="s">
        <v>1109</v>
      </c>
      <c r="BG80" s="1" t="s">
        <v>1</v>
      </c>
      <c r="BH80" s="2"/>
      <c r="BI80" s="2"/>
      <c r="BJ80" s="1" t="s">
        <v>0</v>
      </c>
      <c r="BK80" s="111" t="s">
        <v>562</v>
      </c>
      <c r="BL80" s="45">
        <f>IF((($BP$2-E80)/AG80)&gt;1,100,($BP$2-E80)/AG80*100)</f>
        <v>21</v>
      </c>
      <c r="BM80" s="45">
        <f>IF((($BP$2-AP80)/AG80)&gt;1,100,($BP$2-AP80)/AG80*100)</f>
        <v>20</v>
      </c>
      <c r="BN80" s="2"/>
      <c r="BO80" s="45">
        <f>VLOOKUP(A80,'[1]PAGOS-NACION'!A:AK,37,0)</f>
        <v>60.333333333333329</v>
      </c>
      <c r="BP80" s="2"/>
    </row>
    <row r="81" spans="1:68" ht="12.75" customHeight="1" x14ac:dyDescent="0.25">
      <c r="A81" s="103" t="s">
        <v>1108</v>
      </c>
      <c r="B81" s="31" t="s">
        <v>23</v>
      </c>
      <c r="C81" s="11">
        <v>78</v>
      </c>
      <c r="D81" s="11" t="s">
        <v>1106</v>
      </c>
      <c r="E81" s="27">
        <v>42762</v>
      </c>
      <c r="F81" s="11" t="s">
        <v>1107</v>
      </c>
      <c r="G81" s="11" t="s">
        <v>59</v>
      </c>
      <c r="H81" s="11" t="s">
        <v>239</v>
      </c>
      <c r="I81" s="30" t="s">
        <v>15</v>
      </c>
      <c r="J81" s="15">
        <v>16617</v>
      </c>
      <c r="K81" s="15">
        <v>12617</v>
      </c>
      <c r="L81" s="11" t="s">
        <v>42</v>
      </c>
      <c r="M81" s="17">
        <v>3294600</v>
      </c>
      <c r="N81" s="17">
        <v>32946000</v>
      </c>
      <c r="O81" s="48" t="s">
        <v>17</v>
      </c>
      <c r="P81" s="11" t="s">
        <v>16</v>
      </c>
      <c r="Q81" s="11" t="s">
        <v>10</v>
      </c>
      <c r="R81" s="28">
        <v>1015399346</v>
      </c>
      <c r="S81" s="16" t="s">
        <v>15</v>
      </c>
      <c r="T81" s="11" t="s">
        <v>502</v>
      </c>
      <c r="U81" s="15" t="s">
        <v>15</v>
      </c>
      <c r="V81" s="11" t="s">
        <v>1106</v>
      </c>
      <c r="W81" s="11" t="s">
        <v>13</v>
      </c>
      <c r="X81" s="11" t="s">
        <v>39</v>
      </c>
      <c r="Y81" s="11" t="s">
        <v>284</v>
      </c>
      <c r="Z81" s="27">
        <v>42762</v>
      </c>
      <c r="AA81" s="11" t="s">
        <v>1105</v>
      </c>
      <c r="AB81" s="13" t="s">
        <v>36</v>
      </c>
      <c r="AC81" s="11" t="s">
        <v>11</v>
      </c>
      <c r="AD81" s="11" t="s">
        <v>10</v>
      </c>
      <c r="AE81" s="33">
        <v>11342150</v>
      </c>
      <c r="AF81" s="53" t="s">
        <v>122</v>
      </c>
      <c r="AG81" s="11">
        <v>300</v>
      </c>
      <c r="AH81" s="11" t="s">
        <v>8</v>
      </c>
      <c r="AI81" s="11">
        <v>0</v>
      </c>
      <c r="AJ81" s="11" t="s">
        <v>7</v>
      </c>
      <c r="AK81" s="46"/>
      <c r="AL81" s="47"/>
      <c r="AM81" s="46"/>
      <c r="AN81" s="46"/>
      <c r="AO81" s="46"/>
      <c r="AP81" s="26">
        <v>42762</v>
      </c>
      <c r="AQ81" s="113">
        <v>43065</v>
      </c>
      <c r="AR81" s="46"/>
      <c r="AS81" s="11" t="s">
        <v>6</v>
      </c>
      <c r="AT81" s="46"/>
      <c r="AU81" s="46"/>
      <c r="AV81" s="11" t="s">
        <v>6</v>
      </c>
      <c r="AW81" s="46"/>
      <c r="AX81" s="46"/>
      <c r="AY81" s="46"/>
      <c r="AZ81" s="96" t="s">
        <v>1104</v>
      </c>
      <c r="BA81" s="9">
        <f>N81+AL81</f>
        <v>32946000</v>
      </c>
      <c r="BB81" s="1" t="s">
        <v>5</v>
      </c>
      <c r="BC81" s="1" t="s">
        <v>47</v>
      </c>
      <c r="BD81" s="1" t="s">
        <v>202</v>
      </c>
      <c r="BE81" s="2"/>
      <c r="BF81" s="107" t="s">
        <v>1103</v>
      </c>
      <c r="BG81" s="1" t="s">
        <v>1</v>
      </c>
      <c r="BH81" s="2"/>
      <c r="BI81" s="2"/>
      <c r="BJ81" s="1" t="s">
        <v>0</v>
      </c>
      <c r="BK81" s="111" t="s">
        <v>562</v>
      </c>
      <c r="BL81" s="45">
        <f>IF((($BP$2-E81)/AG81)&gt;1,100,($BP$2-E81)/AG81*100)</f>
        <v>21</v>
      </c>
      <c r="BM81" s="45">
        <f>IF((($BP$2-AP81)/AG81)&gt;1,100,($BP$2-AP81)/AG81*100)</f>
        <v>21</v>
      </c>
      <c r="BN81" s="2"/>
      <c r="BO81" s="45">
        <f>VLOOKUP(A81,'[1]PAGOS-NACION'!A:AK,37,0)</f>
        <v>61.333333333333329</v>
      </c>
      <c r="BP81" s="2"/>
    </row>
    <row r="82" spans="1:68" ht="12.75" customHeight="1" x14ac:dyDescent="0.25">
      <c r="A82" s="103" t="s">
        <v>1102</v>
      </c>
      <c r="B82" s="31" t="s">
        <v>23</v>
      </c>
      <c r="C82" s="11">
        <v>79</v>
      </c>
      <c r="D82" s="11" t="s">
        <v>1100</v>
      </c>
      <c r="E82" s="27">
        <v>42762</v>
      </c>
      <c r="F82" s="11" t="s">
        <v>1101</v>
      </c>
      <c r="G82" s="11" t="s">
        <v>59</v>
      </c>
      <c r="H82" s="11" t="s">
        <v>239</v>
      </c>
      <c r="I82" s="30" t="s">
        <v>15</v>
      </c>
      <c r="J82" s="15">
        <v>16117</v>
      </c>
      <c r="K82" s="15">
        <v>12717</v>
      </c>
      <c r="L82" s="11" t="s">
        <v>42</v>
      </c>
      <c r="M82" s="17">
        <v>2917200</v>
      </c>
      <c r="N82" s="17">
        <v>29172000</v>
      </c>
      <c r="O82" s="48" t="s">
        <v>17</v>
      </c>
      <c r="P82" s="11" t="s">
        <v>16</v>
      </c>
      <c r="Q82" s="11" t="s">
        <v>10</v>
      </c>
      <c r="R82" s="28">
        <v>1012365738</v>
      </c>
      <c r="S82" s="16" t="s">
        <v>15</v>
      </c>
      <c r="T82" s="11" t="s">
        <v>502</v>
      </c>
      <c r="U82" s="15" t="s">
        <v>15</v>
      </c>
      <c r="V82" s="11" t="s">
        <v>1100</v>
      </c>
      <c r="W82" s="11" t="s">
        <v>13</v>
      </c>
      <c r="X82" s="11" t="s">
        <v>39</v>
      </c>
      <c r="Y82" s="11" t="s">
        <v>284</v>
      </c>
      <c r="Z82" s="27">
        <v>42762</v>
      </c>
      <c r="AA82" s="11" t="s">
        <v>1099</v>
      </c>
      <c r="AB82" s="13" t="s">
        <v>36</v>
      </c>
      <c r="AC82" s="11" t="s">
        <v>11</v>
      </c>
      <c r="AD82" s="11" t="s">
        <v>10</v>
      </c>
      <c r="AE82" s="33">
        <v>11342150</v>
      </c>
      <c r="AF82" s="53" t="s">
        <v>122</v>
      </c>
      <c r="AG82" s="11">
        <v>300</v>
      </c>
      <c r="AH82" s="11" t="s">
        <v>8</v>
      </c>
      <c r="AI82" s="11">
        <v>0</v>
      </c>
      <c r="AJ82" s="11" t="s">
        <v>7</v>
      </c>
      <c r="AK82" s="46"/>
      <c r="AL82" s="47"/>
      <c r="AM82" s="46"/>
      <c r="AN82" s="46"/>
      <c r="AO82" s="46"/>
      <c r="AP82" s="26">
        <v>42762</v>
      </c>
      <c r="AQ82" s="113">
        <v>43065</v>
      </c>
      <c r="AR82" s="46"/>
      <c r="AS82" s="11" t="s">
        <v>6</v>
      </c>
      <c r="AT82" s="46"/>
      <c r="AU82" s="46"/>
      <c r="AV82" s="11" t="s">
        <v>6</v>
      </c>
      <c r="AW82" s="46"/>
      <c r="AX82" s="46"/>
      <c r="AY82" s="46"/>
      <c r="AZ82" s="96" t="s">
        <v>1098</v>
      </c>
      <c r="BA82" s="9">
        <f>N82+AL82</f>
        <v>29172000</v>
      </c>
      <c r="BB82" s="1" t="s">
        <v>33</v>
      </c>
      <c r="BC82" s="1" t="s">
        <v>47</v>
      </c>
      <c r="BD82" s="1" t="s">
        <v>202</v>
      </c>
      <c r="BE82" s="2"/>
      <c r="BF82" s="107" t="s">
        <v>1097</v>
      </c>
      <c r="BG82" s="1" t="s">
        <v>1</v>
      </c>
      <c r="BH82" s="2"/>
      <c r="BI82" s="2"/>
      <c r="BJ82" s="1" t="s">
        <v>0</v>
      </c>
      <c r="BK82" s="90" t="s">
        <v>260</v>
      </c>
      <c r="BL82" s="45">
        <f>IF((($BP$2-E82)/AG82)&gt;1,100,($BP$2-E82)/AG82*100)</f>
        <v>21</v>
      </c>
      <c r="BM82" s="45">
        <f>IF((($BP$2-AP82)/AG82)&gt;1,100,($BP$2-AP82)/AG82*100)</f>
        <v>21</v>
      </c>
      <c r="BN82" s="2"/>
      <c r="BO82" s="45">
        <f>VLOOKUP(A82,'[1]PAGOS-NACION'!A:AK,37,0)</f>
        <v>61.333333333333329</v>
      </c>
      <c r="BP82" s="2"/>
    </row>
    <row r="83" spans="1:68" ht="12.75" customHeight="1" x14ac:dyDescent="0.25">
      <c r="A83" s="103" t="s">
        <v>1096</v>
      </c>
      <c r="B83" s="31" t="s">
        <v>23</v>
      </c>
      <c r="C83" s="11">
        <v>80</v>
      </c>
      <c r="D83" s="11" t="s">
        <v>1094</v>
      </c>
      <c r="E83" s="27">
        <v>42762</v>
      </c>
      <c r="F83" s="11" t="s">
        <v>1095</v>
      </c>
      <c r="G83" s="11" t="s">
        <v>59</v>
      </c>
      <c r="H83" s="11" t="s">
        <v>239</v>
      </c>
      <c r="I83" s="30" t="s">
        <v>15</v>
      </c>
      <c r="J83" s="15">
        <v>13917</v>
      </c>
      <c r="K83" s="15">
        <v>12917</v>
      </c>
      <c r="L83" s="11" t="s">
        <v>18</v>
      </c>
      <c r="M83" s="17">
        <v>3559800</v>
      </c>
      <c r="N83" s="17">
        <v>35598000</v>
      </c>
      <c r="O83" s="48" t="s">
        <v>17</v>
      </c>
      <c r="P83" s="11" t="s">
        <v>16</v>
      </c>
      <c r="Q83" s="11" t="s">
        <v>10</v>
      </c>
      <c r="R83" s="28">
        <v>52760096</v>
      </c>
      <c r="S83" s="16" t="s">
        <v>15</v>
      </c>
      <c r="T83" s="11" t="s">
        <v>502</v>
      </c>
      <c r="U83" s="15" t="s">
        <v>15</v>
      </c>
      <c r="V83" s="11" t="s">
        <v>1094</v>
      </c>
      <c r="W83" s="11" t="s">
        <v>13</v>
      </c>
      <c r="X83" s="11" t="s">
        <v>39</v>
      </c>
      <c r="Y83" s="11" t="s">
        <v>284</v>
      </c>
      <c r="Z83" s="27">
        <v>42762</v>
      </c>
      <c r="AA83" s="11" t="s">
        <v>1093</v>
      </c>
      <c r="AB83" s="13" t="s">
        <v>51</v>
      </c>
      <c r="AC83" s="11" t="s">
        <v>11</v>
      </c>
      <c r="AD83" s="11" t="s">
        <v>10</v>
      </c>
      <c r="AE83" s="33">
        <v>52767503</v>
      </c>
      <c r="AF83" s="13" t="s">
        <v>50</v>
      </c>
      <c r="AG83" s="11">
        <v>300</v>
      </c>
      <c r="AH83" s="11" t="s">
        <v>8</v>
      </c>
      <c r="AI83" s="11">
        <v>0</v>
      </c>
      <c r="AJ83" s="11" t="s">
        <v>7</v>
      </c>
      <c r="AK83" s="46"/>
      <c r="AL83" s="47"/>
      <c r="AM83" s="46"/>
      <c r="AN83" s="46"/>
      <c r="AO83" s="46"/>
      <c r="AP83" s="26">
        <v>42762</v>
      </c>
      <c r="AQ83" s="113">
        <v>43065</v>
      </c>
      <c r="AR83" s="46"/>
      <c r="AS83" s="11" t="s">
        <v>6</v>
      </c>
      <c r="AT83" s="46"/>
      <c r="AU83" s="46"/>
      <c r="AV83" s="11" t="s">
        <v>6</v>
      </c>
      <c r="AW83" s="46"/>
      <c r="AX83" s="46"/>
      <c r="AY83" s="46"/>
      <c r="AZ83" s="96" t="s">
        <v>1092</v>
      </c>
      <c r="BA83" s="9">
        <f>N83+AL83</f>
        <v>35598000</v>
      </c>
      <c r="BB83" s="1" t="s">
        <v>270</v>
      </c>
      <c r="BC83" s="1" t="s">
        <v>47</v>
      </c>
      <c r="BD83" s="1" t="s">
        <v>202</v>
      </c>
      <c r="BE83" s="2"/>
      <c r="BF83" s="107" t="s">
        <v>1091</v>
      </c>
      <c r="BG83" s="1" t="s">
        <v>1</v>
      </c>
      <c r="BH83" s="2"/>
      <c r="BI83" s="2"/>
      <c r="BJ83" s="1" t="s">
        <v>0</v>
      </c>
      <c r="BK83" s="90" t="s">
        <v>260</v>
      </c>
      <c r="BL83" s="45">
        <f>IF((($BP$2-E83)/AG83)&gt;1,100,($BP$2-E83)/AG83*100)</f>
        <v>21</v>
      </c>
      <c r="BM83" s="45">
        <f>IF((($BP$2-AP83)/AG83)&gt;1,100,($BP$2-AP83)/AG83*100)</f>
        <v>21</v>
      </c>
      <c r="BN83" s="2"/>
      <c r="BO83" s="45">
        <f>VLOOKUP(A83,'[1]PAGOS-NACION'!A:AK,37,0)</f>
        <v>61.333333333333329</v>
      </c>
      <c r="BP83" s="2"/>
    </row>
    <row r="84" spans="1:68" ht="12.75" customHeight="1" x14ac:dyDescent="0.25">
      <c r="A84" s="103" t="s">
        <v>1090</v>
      </c>
      <c r="B84" s="31" t="s">
        <v>23</v>
      </c>
      <c r="C84" s="11">
        <v>81</v>
      </c>
      <c r="D84" s="11" t="s">
        <v>1088</v>
      </c>
      <c r="E84" s="27">
        <v>42762</v>
      </c>
      <c r="F84" s="11" t="s">
        <v>1089</v>
      </c>
      <c r="G84" s="11" t="s">
        <v>59</v>
      </c>
      <c r="H84" s="11" t="s">
        <v>239</v>
      </c>
      <c r="I84" s="30" t="s">
        <v>15</v>
      </c>
      <c r="J84" s="15">
        <v>17217</v>
      </c>
      <c r="K84" s="15">
        <v>13117</v>
      </c>
      <c r="L84" s="11" t="s">
        <v>138</v>
      </c>
      <c r="M84" s="17">
        <v>4987800</v>
      </c>
      <c r="N84" s="17">
        <v>49878000</v>
      </c>
      <c r="O84" s="48" t="s">
        <v>17</v>
      </c>
      <c r="P84" s="11" t="s">
        <v>16</v>
      </c>
      <c r="Q84" s="11" t="s">
        <v>10</v>
      </c>
      <c r="R84" s="28">
        <v>82392676</v>
      </c>
      <c r="S84" s="16" t="s">
        <v>15</v>
      </c>
      <c r="T84" s="11" t="s">
        <v>502</v>
      </c>
      <c r="U84" s="15" t="s">
        <v>15</v>
      </c>
      <c r="V84" s="11" t="s">
        <v>1088</v>
      </c>
      <c r="W84" s="11" t="s">
        <v>13</v>
      </c>
      <c r="X84" s="11" t="s">
        <v>39</v>
      </c>
      <c r="Y84" s="11" t="s">
        <v>284</v>
      </c>
      <c r="Z84" s="27">
        <v>42765</v>
      </c>
      <c r="AA84" s="11" t="s">
        <v>1087</v>
      </c>
      <c r="AB84" s="13" t="s">
        <v>132</v>
      </c>
      <c r="AC84" s="11" t="s">
        <v>11</v>
      </c>
      <c r="AD84" s="11" t="s">
        <v>10</v>
      </c>
      <c r="AE84" s="55">
        <v>80215978</v>
      </c>
      <c r="AF84" s="53" t="s">
        <v>131</v>
      </c>
      <c r="AG84" s="11">
        <v>300</v>
      </c>
      <c r="AH84" s="11" t="s">
        <v>8</v>
      </c>
      <c r="AI84" s="11">
        <v>0</v>
      </c>
      <c r="AJ84" s="11" t="s">
        <v>7</v>
      </c>
      <c r="AK84" s="46"/>
      <c r="AL84" s="47"/>
      <c r="AM84" s="46"/>
      <c r="AN84" s="46"/>
      <c r="AO84" s="46"/>
      <c r="AP84" s="26">
        <v>42765</v>
      </c>
      <c r="AQ84" s="26">
        <v>43068</v>
      </c>
      <c r="AR84" s="46"/>
      <c r="AS84" s="11" t="s">
        <v>6</v>
      </c>
      <c r="AT84" s="46"/>
      <c r="AU84" s="46"/>
      <c r="AV84" s="11" t="s">
        <v>6</v>
      </c>
      <c r="AW84" s="46"/>
      <c r="AX84" s="46"/>
      <c r="AY84" s="46"/>
      <c r="AZ84" s="96" t="s">
        <v>1086</v>
      </c>
      <c r="BA84" s="9">
        <f>N84+AL84</f>
        <v>49878000</v>
      </c>
      <c r="BB84" s="1" t="s">
        <v>5</v>
      </c>
      <c r="BC84" s="1" t="s">
        <v>47</v>
      </c>
      <c r="BD84" s="1" t="s">
        <v>202</v>
      </c>
      <c r="BE84" s="2"/>
      <c r="BF84" s="107" t="s">
        <v>1085</v>
      </c>
      <c r="BG84" s="1" t="s">
        <v>1</v>
      </c>
      <c r="BH84" s="2"/>
      <c r="BI84" s="2"/>
      <c r="BJ84" s="1" t="s">
        <v>0</v>
      </c>
      <c r="BK84" s="90" t="s">
        <v>260</v>
      </c>
      <c r="BL84" s="45">
        <f>IF((($BP$2-E84)/AG84)&gt;1,100,($BP$2-E84)/AG84*100)</f>
        <v>21</v>
      </c>
      <c r="BM84" s="45">
        <f>IF((($BP$2-AP84)/AG84)&gt;1,100,($BP$2-AP84)/AG84*100)</f>
        <v>20</v>
      </c>
      <c r="BN84" s="2"/>
      <c r="BO84" s="45">
        <f>VLOOKUP(A84,'[1]PAGOS-NACION'!A:AK,37,0)</f>
        <v>60.333333333333329</v>
      </c>
      <c r="BP84" s="2"/>
    </row>
    <row r="85" spans="1:68" ht="12.75" customHeight="1" x14ac:dyDescent="0.25">
      <c r="A85" s="103" t="s">
        <v>1084</v>
      </c>
      <c r="B85" s="31" t="s">
        <v>23</v>
      </c>
      <c r="C85" s="11">
        <v>82</v>
      </c>
      <c r="D85" s="11" t="s">
        <v>1082</v>
      </c>
      <c r="E85" s="27">
        <v>42762</v>
      </c>
      <c r="F85" s="11" t="s">
        <v>1083</v>
      </c>
      <c r="G85" s="11" t="s">
        <v>59</v>
      </c>
      <c r="H85" s="11" t="s">
        <v>239</v>
      </c>
      <c r="I85" s="30" t="s">
        <v>15</v>
      </c>
      <c r="J85" s="15">
        <v>11317</v>
      </c>
      <c r="K85" s="15">
        <v>13017</v>
      </c>
      <c r="L85" s="11" t="s">
        <v>56</v>
      </c>
      <c r="M85" s="17">
        <v>3559800</v>
      </c>
      <c r="N85" s="17">
        <v>35598000</v>
      </c>
      <c r="O85" s="48" t="s">
        <v>17</v>
      </c>
      <c r="P85" s="11" t="s">
        <v>16</v>
      </c>
      <c r="Q85" s="11" t="s">
        <v>10</v>
      </c>
      <c r="R85" s="28">
        <v>1071348647</v>
      </c>
      <c r="S85" s="16" t="s">
        <v>15</v>
      </c>
      <c r="T85" s="11" t="s">
        <v>502</v>
      </c>
      <c r="U85" s="15" t="s">
        <v>15</v>
      </c>
      <c r="V85" s="11" t="s">
        <v>1082</v>
      </c>
      <c r="W85" s="11" t="s">
        <v>13</v>
      </c>
      <c r="X85" s="11" t="s">
        <v>39</v>
      </c>
      <c r="Y85" s="11" t="s">
        <v>284</v>
      </c>
      <c r="Z85" s="27">
        <v>42762</v>
      </c>
      <c r="AA85" s="11" t="s">
        <v>1081</v>
      </c>
      <c r="AB85" s="13" t="s">
        <v>88</v>
      </c>
      <c r="AC85" s="11" t="s">
        <v>11</v>
      </c>
      <c r="AD85" s="11" t="s">
        <v>10</v>
      </c>
      <c r="AE85" s="33">
        <v>52807498</v>
      </c>
      <c r="AF85" s="13" t="s">
        <v>87</v>
      </c>
      <c r="AG85" s="11">
        <v>300</v>
      </c>
      <c r="AH85" s="11" t="s">
        <v>8</v>
      </c>
      <c r="AI85" s="11">
        <v>0</v>
      </c>
      <c r="AJ85" s="11" t="s">
        <v>7</v>
      </c>
      <c r="AK85" s="46"/>
      <c r="AL85" s="47"/>
      <c r="AM85" s="46"/>
      <c r="AN85" s="46"/>
      <c r="AO85" s="46"/>
      <c r="AP85" s="26">
        <v>42762</v>
      </c>
      <c r="AQ85" s="26">
        <v>43065</v>
      </c>
      <c r="AR85" s="46"/>
      <c r="AS85" s="11" t="s">
        <v>6</v>
      </c>
      <c r="AT85" s="46"/>
      <c r="AU85" s="46"/>
      <c r="AV85" s="11" t="s">
        <v>6</v>
      </c>
      <c r="AW85" s="46"/>
      <c r="AX85" s="46"/>
      <c r="AY85" s="46"/>
      <c r="AZ85" s="96" t="s">
        <v>1080</v>
      </c>
      <c r="BA85" s="9">
        <f>N85+AL85</f>
        <v>35598000</v>
      </c>
      <c r="BB85" s="1" t="s">
        <v>5</v>
      </c>
      <c r="BC85" s="1" t="s">
        <v>47</v>
      </c>
      <c r="BD85" s="1" t="s">
        <v>202</v>
      </c>
      <c r="BE85" s="2"/>
      <c r="BF85" s="107" t="s">
        <v>1079</v>
      </c>
      <c r="BG85" s="1" t="s">
        <v>1</v>
      </c>
      <c r="BH85" s="2"/>
      <c r="BI85" s="2"/>
      <c r="BJ85" s="1" t="s">
        <v>0</v>
      </c>
      <c r="BK85" s="111" t="s">
        <v>562</v>
      </c>
      <c r="BL85" s="45">
        <f>IF((($BP$2-E85)/AG85)&gt;1,100,($BP$2-E85)/AG85*100)</f>
        <v>21</v>
      </c>
      <c r="BM85" s="45">
        <f>IF((($BP$2-AP85)/AG85)&gt;1,100,($BP$2-AP85)/AG85*100)</f>
        <v>21</v>
      </c>
      <c r="BN85" s="2"/>
      <c r="BO85" s="45">
        <f>VLOOKUP(A85,'[1]PAGOS-NACION'!A:AK,37,0)</f>
        <v>61.333333333333329</v>
      </c>
      <c r="BP85" s="2"/>
    </row>
    <row r="86" spans="1:68" ht="12.75" customHeight="1" x14ac:dyDescent="0.2">
      <c r="A86" s="103" t="s">
        <v>1078</v>
      </c>
      <c r="B86" s="31" t="s">
        <v>23</v>
      </c>
      <c r="C86" s="11">
        <v>83</v>
      </c>
      <c r="D86" s="11" t="s">
        <v>1076</v>
      </c>
      <c r="E86" s="27">
        <v>42762</v>
      </c>
      <c r="F86" s="11" t="s">
        <v>1077</v>
      </c>
      <c r="G86" s="11" t="s">
        <v>59</v>
      </c>
      <c r="H86" s="11" t="s">
        <v>239</v>
      </c>
      <c r="I86" s="30" t="s">
        <v>15</v>
      </c>
      <c r="J86" s="15">
        <v>8117</v>
      </c>
      <c r="K86" s="15">
        <v>12817</v>
      </c>
      <c r="L86" s="11" t="s">
        <v>18</v>
      </c>
      <c r="M86" s="17">
        <v>2437800</v>
      </c>
      <c r="N86" s="17">
        <v>24378000</v>
      </c>
      <c r="O86" s="48" t="s">
        <v>17</v>
      </c>
      <c r="P86" s="11" t="s">
        <v>16</v>
      </c>
      <c r="Q86" s="11" t="s">
        <v>10</v>
      </c>
      <c r="R86" s="28">
        <v>53075590</v>
      </c>
      <c r="S86" s="16" t="s">
        <v>15</v>
      </c>
      <c r="T86" s="11" t="s">
        <v>502</v>
      </c>
      <c r="U86" s="15" t="s">
        <v>15</v>
      </c>
      <c r="V86" s="11" t="s">
        <v>1076</v>
      </c>
      <c r="W86" s="11" t="s">
        <v>13</v>
      </c>
      <c r="X86" s="11" t="s">
        <v>39</v>
      </c>
      <c r="Y86" s="11" t="s">
        <v>284</v>
      </c>
      <c r="Z86" s="27">
        <v>42765</v>
      </c>
      <c r="AA86" s="11" t="s">
        <v>1075</v>
      </c>
      <c r="AB86" s="13" t="s">
        <v>112</v>
      </c>
      <c r="AC86" s="11" t="s">
        <v>11</v>
      </c>
      <c r="AD86" s="11" t="s">
        <v>10</v>
      </c>
      <c r="AE86" s="100">
        <v>41779996</v>
      </c>
      <c r="AF86" s="13" t="s">
        <v>531</v>
      </c>
      <c r="AG86" s="11">
        <v>300</v>
      </c>
      <c r="AH86" s="11" t="s">
        <v>8</v>
      </c>
      <c r="AI86" s="11">
        <v>0</v>
      </c>
      <c r="AJ86" s="11" t="s">
        <v>7</v>
      </c>
      <c r="AK86" s="46"/>
      <c r="AL86" s="47"/>
      <c r="AM86" s="46"/>
      <c r="AN86" s="46"/>
      <c r="AO86" s="46"/>
      <c r="AP86" s="26">
        <v>42765</v>
      </c>
      <c r="AQ86" s="26">
        <v>43068</v>
      </c>
      <c r="AR86" s="46"/>
      <c r="AS86" s="11" t="s">
        <v>6</v>
      </c>
      <c r="AT86" s="46"/>
      <c r="AU86" s="46"/>
      <c r="AV86" s="11" t="s">
        <v>6</v>
      </c>
      <c r="AW86" s="46"/>
      <c r="AX86" s="46"/>
      <c r="AY86" s="46"/>
      <c r="AZ86" s="96" t="s">
        <v>1074</v>
      </c>
      <c r="BA86" s="9">
        <f>N86+AL86</f>
        <v>24378000</v>
      </c>
      <c r="BB86" s="1" t="s">
        <v>33</v>
      </c>
      <c r="BC86" s="1" t="s">
        <v>47</v>
      </c>
      <c r="BD86" s="1" t="s">
        <v>202</v>
      </c>
      <c r="BE86" s="2"/>
      <c r="BF86" s="107" t="s">
        <v>1073</v>
      </c>
      <c r="BG86" s="1" t="s">
        <v>1</v>
      </c>
      <c r="BH86" s="2"/>
      <c r="BI86" s="2"/>
      <c r="BJ86" s="1" t="s">
        <v>0</v>
      </c>
      <c r="BK86" s="90" t="s">
        <v>260</v>
      </c>
      <c r="BL86" s="45">
        <f>IF((($BP$2-E86)/AG86)&gt;1,100,($BP$2-E86)/AG86*100)</f>
        <v>21</v>
      </c>
      <c r="BM86" s="45">
        <f>IF((($BP$2-AP86)/AG86)&gt;1,100,($BP$2-AP86)/AG86*100)</f>
        <v>20</v>
      </c>
      <c r="BN86" s="2"/>
      <c r="BO86" s="45">
        <f>VLOOKUP(A86,'[1]PAGOS-NACION'!A:AK,37,0)</f>
        <v>60.333333333333329</v>
      </c>
      <c r="BP86" s="2"/>
    </row>
    <row r="87" spans="1:68" ht="12.75" customHeight="1" x14ac:dyDescent="0.25">
      <c r="A87" s="103" t="s">
        <v>1072</v>
      </c>
      <c r="B87" s="31" t="s">
        <v>23</v>
      </c>
      <c r="C87" s="11">
        <v>84</v>
      </c>
      <c r="D87" s="11" t="s">
        <v>1070</v>
      </c>
      <c r="E87" s="27">
        <v>42765</v>
      </c>
      <c r="F87" s="11" t="s">
        <v>1071</v>
      </c>
      <c r="G87" s="11" t="s">
        <v>59</v>
      </c>
      <c r="H87" s="11" t="s">
        <v>239</v>
      </c>
      <c r="I87" s="30" t="s">
        <v>15</v>
      </c>
      <c r="J87" s="15">
        <v>8617</v>
      </c>
      <c r="K87" s="15">
        <v>13317</v>
      </c>
      <c r="L87" s="11" t="s">
        <v>42</v>
      </c>
      <c r="M87" s="17">
        <v>4987800</v>
      </c>
      <c r="N87" s="17">
        <v>49878000</v>
      </c>
      <c r="O87" s="48" t="s">
        <v>17</v>
      </c>
      <c r="P87" s="11" t="s">
        <v>16</v>
      </c>
      <c r="Q87" s="11" t="s">
        <v>10</v>
      </c>
      <c r="R87" s="28">
        <v>1032402519</v>
      </c>
      <c r="S87" s="16" t="s">
        <v>15</v>
      </c>
      <c r="T87" s="11" t="s">
        <v>502</v>
      </c>
      <c r="U87" s="15" t="s">
        <v>15</v>
      </c>
      <c r="V87" s="11" t="s">
        <v>1070</v>
      </c>
      <c r="W87" s="11" t="s">
        <v>13</v>
      </c>
      <c r="X87" s="11" t="s">
        <v>39</v>
      </c>
      <c r="Y87" s="11" t="s">
        <v>284</v>
      </c>
      <c r="Z87" s="27">
        <v>42765</v>
      </c>
      <c r="AA87" s="11" t="s">
        <v>1069</v>
      </c>
      <c r="AB87" s="13" t="s">
        <v>360</v>
      </c>
      <c r="AC87" s="11" t="s">
        <v>11</v>
      </c>
      <c r="AD87" s="11" t="s">
        <v>10</v>
      </c>
      <c r="AE87" s="33">
        <v>52973402</v>
      </c>
      <c r="AF87" s="53" t="s">
        <v>359</v>
      </c>
      <c r="AG87" s="11">
        <v>300</v>
      </c>
      <c r="AH87" s="11" t="s">
        <v>8</v>
      </c>
      <c r="AI87" s="11">
        <v>0</v>
      </c>
      <c r="AJ87" s="11" t="s">
        <v>7</v>
      </c>
      <c r="AK87" s="46"/>
      <c r="AL87" s="47"/>
      <c r="AM87" s="46"/>
      <c r="AN87" s="46"/>
      <c r="AO87" s="46"/>
      <c r="AP87" s="26">
        <v>42765</v>
      </c>
      <c r="AQ87" s="26">
        <v>43068</v>
      </c>
      <c r="AR87" s="46"/>
      <c r="AS87" s="11" t="s">
        <v>6</v>
      </c>
      <c r="AT87" s="46"/>
      <c r="AU87" s="46"/>
      <c r="AV87" s="11" t="s">
        <v>415</v>
      </c>
      <c r="AW87" s="11" t="s">
        <v>863</v>
      </c>
      <c r="AX87" s="27">
        <v>42886</v>
      </c>
      <c r="AY87" s="46"/>
      <c r="AZ87" s="96" t="s">
        <v>1068</v>
      </c>
      <c r="BA87" s="9">
        <f>N87+AL87</f>
        <v>49878000</v>
      </c>
      <c r="BB87" s="1" t="s">
        <v>33</v>
      </c>
      <c r="BC87" s="1" t="s">
        <v>47</v>
      </c>
      <c r="BD87" s="1" t="s">
        <v>202</v>
      </c>
      <c r="BE87" s="2"/>
      <c r="BF87" s="107" t="s">
        <v>1067</v>
      </c>
      <c r="BG87" s="1" t="s">
        <v>1</v>
      </c>
      <c r="BH87" s="1" t="s">
        <v>799</v>
      </c>
      <c r="BI87" s="2"/>
      <c r="BJ87" s="1" t="s">
        <v>0</v>
      </c>
      <c r="BK87" s="90" t="s">
        <v>260</v>
      </c>
      <c r="BL87" s="45">
        <f>($BP$2-E87)/AG87*100</f>
        <v>20</v>
      </c>
      <c r="BM87" s="45">
        <f>IF((($BP$2-AP87)/AG87)&gt;1,100,($BP$2-AP87)/AG87*100)</f>
        <v>20</v>
      </c>
      <c r="BN87" s="2"/>
      <c r="BO87" s="45">
        <f>VLOOKUP(A87,'[1]PAGOS-NACION'!A:AK,37,0)</f>
        <v>60</v>
      </c>
      <c r="BP87" s="2"/>
    </row>
    <row r="88" spans="1:68" ht="12.75" customHeight="1" x14ac:dyDescent="0.25">
      <c r="A88" s="103" t="s">
        <v>1066</v>
      </c>
      <c r="B88" s="31" t="s">
        <v>23</v>
      </c>
      <c r="C88" s="11">
        <v>85</v>
      </c>
      <c r="D88" s="11" t="s">
        <v>1064</v>
      </c>
      <c r="E88" s="27">
        <v>42765</v>
      </c>
      <c r="F88" s="11" t="s">
        <v>1065</v>
      </c>
      <c r="G88" s="11" t="s">
        <v>59</v>
      </c>
      <c r="H88" s="11" t="s">
        <v>239</v>
      </c>
      <c r="I88" s="30" t="s">
        <v>15</v>
      </c>
      <c r="J88" s="15">
        <v>3717</v>
      </c>
      <c r="K88" s="15">
        <v>13217</v>
      </c>
      <c r="L88" s="11" t="s">
        <v>193</v>
      </c>
      <c r="M88" s="17">
        <v>4457400</v>
      </c>
      <c r="N88" s="17">
        <v>44574000</v>
      </c>
      <c r="O88" s="48" t="s">
        <v>17</v>
      </c>
      <c r="P88" s="11" t="s">
        <v>16</v>
      </c>
      <c r="Q88" s="11" t="s">
        <v>10</v>
      </c>
      <c r="R88" s="28">
        <v>52223650</v>
      </c>
      <c r="S88" s="16" t="s">
        <v>15</v>
      </c>
      <c r="T88" s="11" t="s">
        <v>502</v>
      </c>
      <c r="U88" s="15" t="s">
        <v>15</v>
      </c>
      <c r="V88" s="11" t="s">
        <v>1064</v>
      </c>
      <c r="W88" s="11" t="s">
        <v>13</v>
      </c>
      <c r="X88" s="11" t="s">
        <v>39</v>
      </c>
      <c r="Y88" s="11" t="s">
        <v>284</v>
      </c>
      <c r="Z88" s="27">
        <v>42765</v>
      </c>
      <c r="AA88" s="11" t="s">
        <v>1063</v>
      </c>
      <c r="AB88" s="13" t="s">
        <v>297</v>
      </c>
      <c r="AC88" s="11" t="s">
        <v>11</v>
      </c>
      <c r="AD88" s="11" t="s">
        <v>10</v>
      </c>
      <c r="AE88" s="33">
        <v>70547559</v>
      </c>
      <c r="AF88" s="13" t="s">
        <v>296</v>
      </c>
      <c r="AG88" s="11">
        <v>300</v>
      </c>
      <c r="AH88" s="11" t="s">
        <v>8</v>
      </c>
      <c r="AI88" s="11">
        <v>0</v>
      </c>
      <c r="AJ88" s="11" t="s">
        <v>7</v>
      </c>
      <c r="AK88" s="46"/>
      <c r="AL88" s="47"/>
      <c r="AM88" s="46"/>
      <c r="AN88" s="46"/>
      <c r="AO88" s="46"/>
      <c r="AP88" s="26">
        <v>42765</v>
      </c>
      <c r="AQ88" s="26">
        <v>43068</v>
      </c>
      <c r="AR88" s="46"/>
      <c r="AS88" s="11" t="s">
        <v>6</v>
      </c>
      <c r="AT88" s="46"/>
      <c r="AU88" s="46"/>
      <c r="AV88" s="11" t="s">
        <v>6</v>
      </c>
      <c r="AW88" s="46"/>
      <c r="AX88" s="46"/>
      <c r="AY88" s="46"/>
      <c r="AZ88" s="96" t="s">
        <v>1062</v>
      </c>
      <c r="BA88" s="9">
        <f>N88+AL88</f>
        <v>44574000</v>
      </c>
      <c r="BB88" s="1" t="s">
        <v>33</v>
      </c>
      <c r="BC88" s="1" t="s">
        <v>47</v>
      </c>
      <c r="BD88" s="8" t="s">
        <v>3</v>
      </c>
      <c r="BE88" s="2"/>
      <c r="BF88" s="107" t="s">
        <v>1061</v>
      </c>
      <c r="BG88" s="1" t="s">
        <v>1</v>
      </c>
      <c r="BH88" s="2"/>
      <c r="BI88" s="2"/>
      <c r="BJ88" s="1" t="s">
        <v>0</v>
      </c>
      <c r="BK88" s="90" t="s">
        <v>260</v>
      </c>
      <c r="BL88" s="45">
        <f>($BP$2-E88)/AG88*100</f>
        <v>20</v>
      </c>
      <c r="BM88" s="45">
        <f>IF((($BP$2-AP88)/AG88)&gt;1,100,($BP$2-AP88)/AG88*100)</f>
        <v>20</v>
      </c>
      <c r="BN88" s="2"/>
      <c r="BO88" s="45">
        <f>VLOOKUP(A88,'[1]PAGOS-NACION'!A:AK,37,0)</f>
        <v>60.333333333333329</v>
      </c>
      <c r="BP88" s="2"/>
    </row>
    <row r="89" spans="1:68" ht="12.75" customHeight="1" x14ac:dyDescent="0.25">
      <c r="A89" s="103" t="s">
        <v>1060</v>
      </c>
      <c r="B89" s="31" t="s">
        <v>23</v>
      </c>
      <c r="C89" s="1">
        <v>86</v>
      </c>
      <c r="D89" s="11" t="s">
        <v>1058</v>
      </c>
      <c r="E89" s="27">
        <v>42765</v>
      </c>
      <c r="F89" s="11" t="s">
        <v>1059</v>
      </c>
      <c r="G89" s="11" t="s">
        <v>59</v>
      </c>
      <c r="H89" s="11" t="s">
        <v>239</v>
      </c>
      <c r="I89" s="30" t="s">
        <v>15</v>
      </c>
      <c r="J89" s="15">
        <v>15317</v>
      </c>
      <c r="K89" s="15">
        <v>13417</v>
      </c>
      <c r="L89" s="11" t="s">
        <v>18</v>
      </c>
      <c r="M89" s="17">
        <v>2437800</v>
      </c>
      <c r="N89" s="17">
        <v>24378000</v>
      </c>
      <c r="O89" s="48" t="s">
        <v>17</v>
      </c>
      <c r="P89" s="11" t="s">
        <v>16</v>
      </c>
      <c r="Q89" s="11" t="s">
        <v>10</v>
      </c>
      <c r="R89" s="28">
        <v>79866558</v>
      </c>
      <c r="S89" s="16" t="s">
        <v>15</v>
      </c>
      <c r="T89" s="11" t="s">
        <v>502</v>
      </c>
      <c r="U89" s="15" t="s">
        <v>15</v>
      </c>
      <c r="V89" s="11" t="s">
        <v>1058</v>
      </c>
      <c r="W89" s="11" t="s">
        <v>13</v>
      </c>
      <c r="X89" s="11" t="s">
        <v>39</v>
      </c>
      <c r="Y89" s="11" t="s">
        <v>284</v>
      </c>
      <c r="Z89" s="27">
        <v>42765</v>
      </c>
      <c r="AA89" s="11" t="s">
        <v>1057</v>
      </c>
      <c r="AB89" s="13" t="s">
        <v>100</v>
      </c>
      <c r="AC89" s="11" t="s">
        <v>11</v>
      </c>
      <c r="AD89" s="11" t="s">
        <v>10</v>
      </c>
      <c r="AE89" s="33">
        <v>52260278</v>
      </c>
      <c r="AF89" s="13" t="s">
        <v>99</v>
      </c>
      <c r="AG89" s="11">
        <v>300</v>
      </c>
      <c r="AH89" s="11" t="s">
        <v>8</v>
      </c>
      <c r="AI89" s="11">
        <v>0</v>
      </c>
      <c r="AJ89" s="11" t="s">
        <v>7</v>
      </c>
      <c r="AK89" s="46"/>
      <c r="AL89" s="47"/>
      <c r="AM89" s="46"/>
      <c r="AN89" s="46"/>
      <c r="AO89" s="46"/>
      <c r="AP89" s="26">
        <v>42765</v>
      </c>
      <c r="AQ89" s="26">
        <v>43068</v>
      </c>
      <c r="AR89" s="46"/>
      <c r="AS89" s="11" t="s">
        <v>6</v>
      </c>
      <c r="AT89" s="46"/>
      <c r="AU89" s="46"/>
      <c r="AV89" s="11" t="s">
        <v>6</v>
      </c>
      <c r="AW89" s="46"/>
      <c r="AX89" s="46"/>
      <c r="AY89" s="46"/>
      <c r="AZ89" s="96" t="s">
        <v>1056</v>
      </c>
      <c r="BA89" s="9">
        <f>N89+AL89</f>
        <v>24378000</v>
      </c>
      <c r="BB89" s="1" t="s">
        <v>5</v>
      </c>
      <c r="BC89" s="1" t="s">
        <v>47</v>
      </c>
      <c r="BD89" s="1" t="s">
        <v>202</v>
      </c>
      <c r="BE89" s="2"/>
      <c r="BF89" s="107" t="s">
        <v>1055</v>
      </c>
      <c r="BG89" s="1" t="s">
        <v>1</v>
      </c>
      <c r="BJ89" s="1" t="s">
        <v>0</v>
      </c>
      <c r="BK89" s="90" t="s">
        <v>260</v>
      </c>
      <c r="BL89" s="45">
        <f>($BP$2-E89)/AG89*100</f>
        <v>20</v>
      </c>
      <c r="BM89" s="45">
        <f>IF((($BP$2-AP89)/AG89)&gt;1,100,($BP$2-AP89)/AG89*100)</f>
        <v>20</v>
      </c>
      <c r="BO89" s="45">
        <f>VLOOKUP(A89,'[1]PAGOS-NACION'!A:AK,37,0)</f>
        <v>50.333333333333343</v>
      </c>
    </row>
    <row r="90" spans="1:68" ht="12.75" customHeight="1" x14ac:dyDescent="0.25">
      <c r="A90" s="103" t="s">
        <v>1054</v>
      </c>
      <c r="B90" s="31" t="s">
        <v>23</v>
      </c>
      <c r="C90" s="1">
        <v>87</v>
      </c>
      <c r="D90" s="11" t="s">
        <v>1052</v>
      </c>
      <c r="E90" s="27">
        <v>42765</v>
      </c>
      <c r="F90" s="11" t="s">
        <v>1053</v>
      </c>
      <c r="G90" s="11" t="s">
        <v>59</v>
      </c>
      <c r="H90" s="11" t="s">
        <v>239</v>
      </c>
      <c r="I90" s="30" t="s">
        <v>15</v>
      </c>
      <c r="J90" s="15">
        <v>12317</v>
      </c>
      <c r="K90" s="15">
        <v>13517</v>
      </c>
      <c r="L90" s="11" t="s">
        <v>659</v>
      </c>
      <c r="M90" s="17">
        <v>3294600</v>
      </c>
      <c r="N90" s="17">
        <v>32946000</v>
      </c>
      <c r="O90" s="48" t="s">
        <v>17</v>
      </c>
      <c r="P90" s="11" t="s">
        <v>16</v>
      </c>
      <c r="Q90" s="11" t="s">
        <v>10</v>
      </c>
      <c r="R90" s="28">
        <v>1018408126</v>
      </c>
      <c r="S90" s="16" t="s">
        <v>15</v>
      </c>
      <c r="T90" s="11" t="s">
        <v>502</v>
      </c>
      <c r="U90" s="15" t="s">
        <v>15</v>
      </c>
      <c r="V90" s="11" t="s">
        <v>1052</v>
      </c>
      <c r="W90" s="11" t="s">
        <v>13</v>
      </c>
      <c r="X90" s="11" t="s">
        <v>39</v>
      </c>
      <c r="Y90" s="11" t="s">
        <v>284</v>
      </c>
      <c r="Z90" s="27">
        <v>42765</v>
      </c>
      <c r="AA90" s="11" t="s">
        <v>1046</v>
      </c>
      <c r="AB90" s="13" t="s">
        <v>688</v>
      </c>
      <c r="AC90" s="11" t="s">
        <v>11</v>
      </c>
      <c r="AD90" s="11" t="s">
        <v>10</v>
      </c>
      <c r="AE90" s="33">
        <v>79690000</v>
      </c>
      <c r="AF90" s="53" t="s">
        <v>701</v>
      </c>
      <c r="AG90" s="11">
        <v>300</v>
      </c>
      <c r="AH90" s="11" t="s">
        <v>8</v>
      </c>
      <c r="AI90" s="11">
        <v>0</v>
      </c>
      <c r="AJ90" s="11" t="s">
        <v>7</v>
      </c>
      <c r="AK90" s="46"/>
      <c r="AL90" s="47"/>
      <c r="AM90" s="46"/>
      <c r="AN90" s="46"/>
      <c r="AO90" s="46"/>
      <c r="AP90" s="26">
        <v>42765</v>
      </c>
      <c r="AQ90" s="26">
        <v>43068</v>
      </c>
      <c r="AR90" s="46"/>
      <c r="AS90" s="11" t="s">
        <v>6</v>
      </c>
      <c r="AT90" s="46"/>
      <c r="AU90" s="46"/>
      <c r="AV90" s="11" t="s">
        <v>6</v>
      </c>
      <c r="AW90" s="46"/>
      <c r="AX90" s="46"/>
      <c r="AY90" s="46"/>
      <c r="AZ90" s="96" t="s">
        <v>1051</v>
      </c>
      <c r="BA90" s="9">
        <f>N90+AL90</f>
        <v>32946000</v>
      </c>
      <c r="BB90" s="6" t="s">
        <v>33</v>
      </c>
      <c r="BC90" s="1" t="s">
        <v>47</v>
      </c>
      <c r="BD90" s="1" t="s">
        <v>202</v>
      </c>
      <c r="BE90" s="2"/>
      <c r="BF90" s="107" t="s">
        <v>1050</v>
      </c>
      <c r="BG90" s="1" t="s">
        <v>1</v>
      </c>
      <c r="BJ90" s="1" t="s">
        <v>0</v>
      </c>
      <c r="BK90" s="111" t="s">
        <v>562</v>
      </c>
      <c r="BL90" s="45">
        <f>($BP$2-E90)/AG90*100</f>
        <v>20</v>
      </c>
      <c r="BM90" s="45">
        <f>IF((($BP$2-AP90)/AG90)&gt;1,100,($BP$2-AP90)/AG90*100)</f>
        <v>20</v>
      </c>
      <c r="BO90" s="45">
        <f>VLOOKUP(A90,'[1]PAGOS-NACION'!A:AK,37,0)</f>
        <v>60.333333333333329</v>
      </c>
    </row>
    <row r="91" spans="1:68" ht="12.75" customHeight="1" x14ac:dyDescent="0.25">
      <c r="A91" s="103" t="s">
        <v>1049</v>
      </c>
      <c r="B91" s="31" t="s">
        <v>23</v>
      </c>
      <c r="C91" s="1">
        <v>88</v>
      </c>
      <c r="D91" s="11" t="s">
        <v>1047</v>
      </c>
      <c r="E91" s="27">
        <v>42765</v>
      </c>
      <c r="F91" s="11" t="s">
        <v>1048</v>
      </c>
      <c r="G91" s="11" t="s">
        <v>59</v>
      </c>
      <c r="H91" s="11" t="s">
        <v>239</v>
      </c>
      <c r="I91" s="30" t="s">
        <v>15</v>
      </c>
      <c r="J91" s="15">
        <v>17017</v>
      </c>
      <c r="K91" s="15">
        <v>13617</v>
      </c>
      <c r="L91" s="11" t="s">
        <v>138</v>
      </c>
      <c r="M91" s="17">
        <v>4090200</v>
      </c>
      <c r="N91" s="17">
        <v>40902000</v>
      </c>
      <c r="O91" s="48" t="s">
        <v>17</v>
      </c>
      <c r="P91" s="11" t="s">
        <v>16</v>
      </c>
      <c r="Q91" s="11" t="s">
        <v>10</v>
      </c>
      <c r="R91" s="28">
        <v>1032406008</v>
      </c>
      <c r="S91" s="16" t="s">
        <v>15</v>
      </c>
      <c r="T91" s="11" t="s">
        <v>502</v>
      </c>
      <c r="U91" s="15" t="s">
        <v>15</v>
      </c>
      <c r="V91" s="11" t="s">
        <v>1047</v>
      </c>
      <c r="W91" s="11" t="s">
        <v>13</v>
      </c>
      <c r="X91" s="11" t="s">
        <v>39</v>
      </c>
      <c r="Y91" s="11" t="s">
        <v>284</v>
      </c>
      <c r="Z91" s="27">
        <v>42766</v>
      </c>
      <c r="AA91" s="11" t="s">
        <v>1046</v>
      </c>
      <c r="AB91" s="13" t="s">
        <v>132</v>
      </c>
      <c r="AC91" s="11" t="s">
        <v>11</v>
      </c>
      <c r="AD91" s="11" t="s">
        <v>10</v>
      </c>
      <c r="AE91" s="55">
        <v>80215978</v>
      </c>
      <c r="AF91" s="53" t="s">
        <v>131</v>
      </c>
      <c r="AG91" s="11">
        <v>300</v>
      </c>
      <c r="AH91" s="11" t="s">
        <v>8</v>
      </c>
      <c r="AI91" s="11">
        <v>0</v>
      </c>
      <c r="AJ91" s="11" t="s">
        <v>7</v>
      </c>
      <c r="AK91" s="46"/>
      <c r="AL91" s="47"/>
      <c r="AM91" s="46"/>
      <c r="AN91" s="46"/>
      <c r="AO91" s="46"/>
      <c r="AP91" s="26">
        <v>42766</v>
      </c>
      <c r="AQ91" s="26">
        <v>43069</v>
      </c>
      <c r="AR91" s="46"/>
      <c r="AS91" s="11" t="s">
        <v>6</v>
      </c>
      <c r="AT91" s="46"/>
      <c r="AU91" s="46"/>
      <c r="AV91" s="11" t="s">
        <v>6</v>
      </c>
      <c r="AW91" s="46"/>
      <c r="AX91" s="46"/>
      <c r="AY91" s="46"/>
      <c r="AZ91" s="96" t="s">
        <v>1045</v>
      </c>
      <c r="BA91" s="9">
        <f>N91+AL91</f>
        <v>40902000</v>
      </c>
      <c r="BB91" s="1" t="s">
        <v>5</v>
      </c>
      <c r="BC91" s="1" t="s">
        <v>47</v>
      </c>
      <c r="BD91" s="1" t="s">
        <v>202</v>
      </c>
      <c r="BE91" s="2"/>
      <c r="BF91" s="107" t="s">
        <v>1044</v>
      </c>
      <c r="BG91" s="1" t="s">
        <v>1</v>
      </c>
      <c r="BJ91" s="1" t="s">
        <v>0</v>
      </c>
      <c r="BK91" s="111" t="s">
        <v>562</v>
      </c>
      <c r="BL91" s="45">
        <f>($BP$2-E91)/AG91*100</f>
        <v>20</v>
      </c>
      <c r="BM91" s="45">
        <f>IF((($BP$2-AP91)/AG91)&gt;1,100,($BP$2-AP91)/AG91*100)</f>
        <v>19.666666666666664</v>
      </c>
      <c r="BO91" s="45">
        <f>VLOOKUP(A91,'[1]PAGOS-NACION'!A:AK,37,0)</f>
        <v>60</v>
      </c>
    </row>
    <row r="92" spans="1:68" ht="12.75" customHeight="1" x14ac:dyDescent="0.25">
      <c r="A92" s="103" t="s">
        <v>1043</v>
      </c>
      <c r="B92" s="31" t="s">
        <v>23</v>
      </c>
      <c r="C92" s="1">
        <v>89</v>
      </c>
      <c r="D92" s="11" t="s">
        <v>1041</v>
      </c>
      <c r="E92" s="27">
        <v>42765</v>
      </c>
      <c r="F92" s="11" t="s">
        <v>1042</v>
      </c>
      <c r="G92" s="11" t="s">
        <v>59</v>
      </c>
      <c r="H92" s="11" t="s">
        <v>239</v>
      </c>
      <c r="I92" s="30" t="s">
        <v>15</v>
      </c>
      <c r="J92" s="15">
        <v>8517</v>
      </c>
      <c r="K92" s="15">
        <v>14817</v>
      </c>
      <c r="L92" s="11" t="s">
        <v>42</v>
      </c>
      <c r="M92" s="17">
        <v>4987800</v>
      </c>
      <c r="N92" s="17">
        <v>49878000</v>
      </c>
      <c r="O92" s="48" t="s">
        <v>17</v>
      </c>
      <c r="P92" s="11" t="s">
        <v>16</v>
      </c>
      <c r="Q92" s="11" t="s">
        <v>10</v>
      </c>
      <c r="R92" s="28">
        <v>52344116</v>
      </c>
      <c r="S92" s="16" t="s">
        <v>15</v>
      </c>
      <c r="T92" s="11" t="s">
        <v>502</v>
      </c>
      <c r="U92" s="15" t="s">
        <v>15</v>
      </c>
      <c r="V92" s="11" t="s">
        <v>1041</v>
      </c>
      <c r="W92" s="11" t="s">
        <v>13</v>
      </c>
      <c r="X92" s="11" t="s">
        <v>39</v>
      </c>
      <c r="Y92" s="11" t="s">
        <v>284</v>
      </c>
      <c r="Z92" s="27">
        <v>42765</v>
      </c>
      <c r="AA92" s="11" t="s">
        <v>1040</v>
      </c>
      <c r="AB92" s="13" t="s">
        <v>360</v>
      </c>
      <c r="AC92" s="11" t="s">
        <v>11</v>
      </c>
      <c r="AD92" s="11" t="s">
        <v>10</v>
      </c>
      <c r="AE92" s="33">
        <v>52973402</v>
      </c>
      <c r="AF92" s="53" t="s">
        <v>359</v>
      </c>
      <c r="AG92" s="11">
        <v>300</v>
      </c>
      <c r="AH92" s="11" t="s">
        <v>8</v>
      </c>
      <c r="AI92" s="11">
        <v>0</v>
      </c>
      <c r="AJ92" s="11" t="s">
        <v>7</v>
      </c>
      <c r="AK92" s="46"/>
      <c r="AL92" s="47"/>
      <c r="AM92" s="46"/>
      <c r="AN92" s="46"/>
      <c r="AO92" s="46"/>
      <c r="AP92" s="26">
        <v>42765</v>
      </c>
      <c r="AQ92" s="26">
        <v>43068</v>
      </c>
      <c r="AR92" s="46"/>
      <c r="AS92" s="11" t="s">
        <v>6</v>
      </c>
      <c r="AT92" s="46"/>
      <c r="AU92" s="46"/>
      <c r="AV92" s="11" t="s">
        <v>415</v>
      </c>
      <c r="AW92" s="11" t="s">
        <v>1039</v>
      </c>
      <c r="AX92" s="27">
        <v>42927</v>
      </c>
      <c r="AY92" s="46"/>
      <c r="AZ92" s="96" t="s">
        <v>1038</v>
      </c>
      <c r="BA92" s="9">
        <f>N92+AL92</f>
        <v>49878000</v>
      </c>
      <c r="BB92" s="1" t="s">
        <v>270</v>
      </c>
      <c r="BC92" s="1" t="s">
        <v>47</v>
      </c>
      <c r="BD92" s="1" t="s">
        <v>202</v>
      </c>
      <c r="BE92" s="2"/>
      <c r="BF92" s="107" t="s">
        <v>1037</v>
      </c>
      <c r="BG92" s="1" t="s">
        <v>1</v>
      </c>
      <c r="BI92" s="6" t="s">
        <v>799</v>
      </c>
      <c r="BJ92" s="1" t="s">
        <v>0</v>
      </c>
      <c r="BK92" s="111" t="s">
        <v>562</v>
      </c>
      <c r="BL92" s="45">
        <f>($BP$2-E92)/AG92*100</f>
        <v>20</v>
      </c>
      <c r="BM92" s="45">
        <f>IF((($BP$2-AP92)/AG92)&gt;1,100,($BP$2-AP92)/AG92*100)</f>
        <v>20</v>
      </c>
      <c r="BO92" s="45">
        <f>VLOOKUP(A92,'[1]PAGOS-NACION'!A:AK,37,0)</f>
        <v>60.333333333333329</v>
      </c>
    </row>
    <row r="93" spans="1:68" ht="12.75" customHeight="1" x14ac:dyDescent="0.25">
      <c r="A93" s="103" t="s">
        <v>1036</v>
      </c>
      <c r="B93" s="31" t="s">
        <v>23</v>
      </c>
      <c r="C93" s="1">
        <v>90</v>
      </c>
      <c r="D93" s="11" t="s">
        <v>1034</v>
      </c>
      <c r="E93" s="27">
        <v>42765</v>
      </c>
      <c r="F93" s="11" t="s">
        <v>1035</v>
      </c>
      <c r="G93" s="11" t="s">
        <v>59</v>
      </c>
      <c r="H93" s="11" t="s">
        <v>239</v>
      </c>
      <c r="I93" s="30" t="s">
        <v>15</v>
      </c>
      <c r="J93" s="15">
        <v>16817</v>
      </c>
      <c r="K93" s="15">
        <v>14917</v>
      </c>
      <c r="L93" s="11" t="s">
        <v>138</v>
      </c>
      <c r="M93" s="17">
        <v>5518200</v>
      </c>
      <c r="N93" s="17">
        <v>55182000</v>
      </c>
      <c r="O93" s="48" t="s">
        <v>17</v>
      </c>
      <c r="P93" s="11" t="s">
        <v>16</v>
      </c>
      <c r="Q93" s="11" t="s">
        <v>10</v>
      </c>
      <c r="R93" s="28">
        <v>80816932</v>
      </c>
      <c r="S93" s="16" t="s">
        <v>15</v>
      </c>
      <c r="T93" s="11" t="s">
        <v>502</v>
      </c>
      <c r="U93" s="15" t="s">
        <v>15</v>
      </c>
      <c r="V93" s="11" t="s">
        <v>1034</v>
      </c>
      <c r="W93" s="11" t="s">
        <v>13</v>
      </c>
      <c r="X93" s="11" t="s">
        <v>39</v>
      </c>
      <c r="Y93" s="11" t="s">
        <v>284</v>
      </c>
      <c r="Z93" s="27">
        <v>42767</v>
      </c>
      <c r="AA93" s="11" t="s">
        <v>1033</v>
      </c>
      <c r="AB93" s="13" t="s">
        <v>132</v>
      </c>
      <c r="AC93" s="11" t="s">
        <v>11</v>
      </c>
      <c r="AD93" s="11" t="s">
        <v>10</v>
      </c>
      <c r="AE93" s="55">
        <v>80215978</v>
      </c>
      <c r="AF93" s="53" t="s">
        <v>131</v>
      </c>
      <c r="AG93" s="11">
        <v>300</v>
      </c>
      <c r="AH93" s="11" t="s">
        <v>8</v>
      </c>
      <c r="AI93" s="11">
        <v>0</v>
      </c>
      <c r="AJ93" s="11" t="s">
        <v>7</v>
      </c>
      <c r="AK93" s="46"/>
      <c r="AL93" s="47"/>
      <c r="AM93" s="46"/>
      <c r="AN93" s="46"/>
      <c r="AO93" s="46"/>
      <c r="AP93" s="26">
        <v>42767</v>
      </c>
      <c r="AQ93" s="26">
        <v>43069</v>
      </c>
      <c r="AR93" s="46"/>
      <c r="AS93" s="11" t="s">
        <v>6</v>
      </c>
      <c r="AT93" s="46"/>
      <c r="AU93" s="46"/>
      <c r="AV93" s="11" t="s">
        <v>6</v>
      </c>
      <c r="AW93" s="46"/>
      <c r="AX93" s="46"/>
      <c r="AY93" s="46"/>
      <c r="AZ93" s="96" t="s">
        <v>1032</v>
      </c>
      <c r="BA93" s="9">
        <f>N93+AL93</f>
        <v>55182000</v>
      </c>
      <c r="BB93" s="1" t="s">
        <v>5</v>
      </c>
      <c r="BC93" s="1" t="s">
        <v>47</v>
      </c>
      <c r="BD93" s="1" t="s">
        <v>202</v>
      </c>
      <c r="BE93" s="2"/>
      <c r="BF93" s="107" t="s">
        <v>1031</v>
      </c>
      <c r="BG93" s="1" t="s">
        <v>1</v>
      </c>
      <c r="BJ93" s="1" t="s">
        <v>0</v>
      </c>
      <c r="BK93" s="90" t="s">
        <v>260</v>
      </c>
      <c r="BL93" s="45">
        <f>($BP$2-E93)/AG93*100</f>
        <v>20</v>
      </c>
      <c r="BM93" s="45">
        <f>IF((($BP$2-AP93)/AG93)&gt;1,100,($BP$2-AP93)/AG93*100)</f>
        <v>19.333333333333332</v>
      </c>
      <c r="BO93" s="45">
        <f>VLOOKUP(A93,'[1]PAGOS-NACION'!A:AK,37,0)</f>
        <v>60</v>
      </c>
    </row>
    <row r="94" spans="1:68" ht="12.75" customHeight="1" x14ac:dyDescent="0.25">
      <c r="A94" s="103" t="s">
        <v>1030</v>
      </c>
      <c r="B94" s="31" t="s">
        <v>23</v>
      </c>
      <c r="C94" s="1">
        <v>91</v>
      </c>
      <c r="D94" s="11" t="s">
        <v>1028</v>
      </c>
      <c r="E94" s="27">
        <v>42765</v>
      </c>
      <c r="F94" s="11" t="s">
        <v>1029</v>
      </c>
      <c r="G94" s="11" t="s">
        <v>59</v>
      </c>
      <c r="H94" s="11" t="s">
        <v>239</v>
      </c>
      <c r="I94" s="30" t="s">
        <v>15</v>
      </c>
      <c r="J94" s="15">
        <v>14317</v>
      </c>
      <c r="K94" s="15">
        <v>15017</v>
      </c>
      <c r="L94" s="11" t="s">
        <v>56</v>
      </c>
      <c r="M94" s="17">
        <v>5518200</v>
      </c>
      <c r="N94" s="17">
        <v>55182000</v>
      </c>
      <c r="O94" s="48" t="s">
        <v>17</v>
      </c>
      <c r="P94" s="11" t="s">
        <v>16</v>
      </c>
      <c r="Q94" s="11" t="s">
        <v>10</v>
      </c>
      <c r="R94" s="28">
        <v>82394159</v>
      </c>
      <c r="S94" s="16" t="s">
        <v>15</v>
      </c>
      <c r="T94" s="11" t="s">
        <v>502</v>
      </c>
      <c r="U94" s="15" t="s">
        <v>15</v>
      </c>
      <c r="V94" s="11" t="s">
        <v>1028</v>
      </c>
      <c r="W94" s="11" t="s">
        <v>13</v>
      </c>
      <c r="X94" s="11" t="s">
        <v>39</v>
      </c>
      <c r="Y94" s="11" t="s">
        <v>284</v>
      </c>
      <c r="Z94" s="27">
        <v>42765</v>
      </c>
      <c r="AA94" s="11" t="s">
        <v>1027</v>
      </c>
      <c r="AB94" s="13" t="s">
        <v>752</v>
      </c>
      <c r="AC94" s="11" t="s">
        <v>11</v>
      </c>
      <c r="AD94" s="11" t="s">
        <v>10</v>
      </c>
      <c r="AE94" s="33">
        <v>51891055</v>
      </c>
      <c r="AF94" s="53" t="s">
        <v>751</v>
      </c>
      <c r="AG94" s="11">
        <v>300</v>
      </c>
      <c r="AH94" s="11" t="s">
        <v>8</v>
      </c>
      <c r="AI94" s="11">
        <v>0</v>
      </c>
      <c r="AJ94" s="11" t="s">
        <v>7</v>
      </c>
      <c r="AK94" s="46"/>
      <c r="AL94" s="47"/>
      <c r="AM94" s="46"/>
      <c r="AN94" s="46"/>
      <c r="AO94" s="46"/>
      <c r="AP94" s="26">
        <v>42765</v>
      </c>
      <c r="AQ94" s="26">
        <v>43068</v>
      </c>
      <c r="AR94" s="46"/>
      <c r="AS94" s="11" t="s">
        <v>6</v>
      </c>
      <c r="AT94" s="46"/>
      <c r="AU94" s="46"/>
      <c r="AV94" s="11" t="s">
        <v>6</v>
      </c>
      <c r="AW94" s="46"/>
      <c r="AX94" s="46"/>
      <c r="AY94" s="46"/>
      <c r="AZ94" s="96" t="s">
        <v>1026</v>
      </c>
      <c r="BA94" s="9">
        <f>N94+AL94</f>
        <v>55182000</v>
      </c>
      <c r="BB94" s="1" t="s">
        <v>5</v>
      </c>
      <c r="BC94" s="1" t="s">
        <v>47</v>
      </c>
      <c r="BD94" s="1" t="s">
        <v>202</v>
      </c>
      <c r="BE94" s="2"/>
      <c r="BF94" s="107" t="s">
        <v>1025</v>
      </c>
      <c r="BG94" s="1" t="s">
        <v>1</v>
      </c>
      <c r="BJ94" s="1" t="s">
        <v>0</v>
      </c>
      <c r="BK94" s="90" t="s">
        <v>260</v>
      </c>
      <c r="BL94" s="45">
        <f>($BP$2-E94)/AG94*100</f>
        <v>20</v>
      </c>
      <c r="BM94" s="45">
        <f>IF((($BP$2-AP94)/AG94)&gt;1,100,($BP$2-AP94)/AG94*100)</f>
        <v>20</v>
      </c>
      <c r="BO94" s="45">
        <f>VLOOKUP(A94,'[1]PAGOS-NACION'!A:AK,37,0)</f>
        <v>50.333333333333343</v>
      </c>
    </row>
    <row r="95" spans="1:68" ht="12.75" customHeight="1" x14ac:dyDescent="0.25">
      <c r="A95" s="103" t="s">
        <v>1024</v>
      </c>
      <c r="B95" s="31" t="s">
        <v>23</v>
      </c>
      <c r="C95" s="1">
        <v>92</v>
      </c>
      <c r="D95" s="11" t="s">
        <v>1022</v>
      </c>
      <c r="E95" s="27">
        <v>42765</v>
      </c>
      <c r="F95" s="11" t="s">
        <v>1023</v>
      </c>
      <c r="G95" s="11" t="s">
        <v>59</v>
      </c>
      <c r="H95" s="11" t="s">
        <v>239</v>
      </c>
      <c r="I95" s="30" t="s">
        <v>15</v>
      </c>
      <c r="J95" s="15">
        <v>15517</v>
      </c>
      <c r="K95" s="15">
        <v>15217</v>
      </c>
      <c r="L95" s="11" t="s">
        <v>42</v>
      </c>
      <c r="M95" s="17">
        <v>2437800</v>
      </c>
      <c r="N95" s="17">
        <v>24378000</v>
      </c>
      <c r="O95" s="48" t="s">
        <v>17</v>
      </c>
      <c r="P95" s="11" t="s">
        <v>16</v>
      </c>
      <c r="Q95" s="11" t="s">
        <v>10</v>
      </c>
      <c r="R95" s="28">
        <v>16936850</v>
      </c>
      <c r="S95" s="16" t="s">
        <v>15</v>
      </c>
      <c r="T95" s="11" t="s">
        <v>502</v>
      </c>
      <c r="U95" s="15" t="s">
        <v>15</v>
      </c>
      <c r="V95" s="11" t="s">
        <v>1022</v>
      </c>
      <c r="W95" s="11" t="s">
        <v>13</v>
      </c>
      <c r="X95" s="11" t="s">
        <v>39</v>
      </c>
      <c r="Y95" s="11" t="s">
        <v>284</v>
      </c>
      <c r="Z95" s="27">
        <v>42765</v>
      </c>
      <c r="AA95" s="11" t="s">
        <v>1021</v>
      </c>
      <c r="AB95" s="13" t="s">
        <v>36</v>
      </c>
      <c r="AC95" s="11" t="s">
        <v>11</v>
      </c>
      <c r="AD95" s="11" t="s">
        <v>10</v>
      </c>
      <c r="AE95" s="33">
        <v>11342150</v>
      </c>
      <c r="AF95" s="53" t="s">
        <v>122</v>
      </c>
      <c r="AG95" s="11">
        <v>300</v>
      </c>
      <c r="AH95" s="11" t="s">
        <v>8</v>
      </c>
      <c r="AI95" s="11">
        <v>0</v>
      </c>
      <c r="AJ95" s="11" t="s">
        <v>7</v>
      </c>
      <c r="AK95" s="46"/>
      <c r="AL95" s="47"/>
      <c r="AM95" s="46"/>
      <c r="AN95" s="46"/>
      <c r="AO95" s="46"/>
      <c r="AP95" s="26">
        <v>42765</v>
      </c>
      <c r="AQ95" s="26">
        <v>43068</v>
      </c>
      <c r="AR95" s="46"/>
      <c r="AS95" s="11" t="s">
        <v>6</v>
      </c>
      <c r="AT95" s="46"/>
      <c r="AU95" s="46"/>
      <c r="AV95" s="11" t="s">
        <v>6</v>
      </c>
      <c r="AW95" s="46"/>
      <c r="AX95" s="46"/>
      <c r="AY95" s="46"/>
      <c r="AZ95" s="96" t="s">
        <v>1020</v>
      </c>
      <c r="BA95" s="9">
        <f>N95+AL95</f>
        <v>24378000</v>
      </c>
      <c r="BB95" s="6" t="s">
        <v>48</v>
      </c>
      <c r="BC95" s="1" t="s">
        <v>47</v>
      </c>
      <c r="BD95" s="1" t="s">
        <v>202</v>
      </c>
      <c r="BE95" s="2"/>
      <c r="BF95" s="107" t="s">
        <v>1019</v>
      </c>
      <c r="BG95" s="1" t="s">
        <v>1</v>
      </c>
      <c r="BJ95" s="1" t="s">
        <v>0</v>
      </c>
      <c r="BK95" s="111" t="s">
        <v>562</v>
      </c>
      <c r="BL95" s="45">
        <f>($BP$2-E95)/AG95*100</f>
        <v>20</v>
      </c>
      <c r="BM95" s="45">
        <f>IF((($BP$2-AP95)/AG95)&gt;1,100,($BP$2-AP95)/AG95*100)</f>
        <v>20</v>
      </c>
      <c r="BO95" s="45">
        <f>VLOOKUP(A95,'[1]PAGOS-NACION'!A:AK,37,0)</f>
        <v>60.330051685946337</v>
      </c>
    </row>
    <row r="96" spans="1:68" ht="12.75" customHeight="1" x14ac:dyDescent="0.25">
      <c r="A96" s="103" t="s">
        <v>1018</v>
      </c>
      <c r="B96" s="31" t="s">
        <v>23</v>
      </c>
      <c r="C96" s="1">
        <v>93</v>
      </c>
      <c r="D96" s="11" t="s">
        <v>1016</v>
      </c>
      <c r="E96" s="27">
        <v>42765</v>
      </c>
      <c r="F96" s="11" t="s">
        <v>1017</v>
      </c>
      <c r="G96" s="11" t="s">
        <v>59</v>
      </c>
      <c r="H96" s="11" t="s">
        <v>239</v>
      </c>
      <c r="I96" s="30" t="s">
        <v>15</v>
      </c>
      <c r="J96" s="15">
        <v>9117</v>
      </c>
      <c r="K96" s="15">
        <v>15417</v>
      </c>
      <c r="L96" s="11" t="s">
        <v>193</v>
      </c>
      <c r="M96" s="17">
        <v>4987800</v>
      </c>
      <c r="N96" s="17">
        <v>49878000</v>
      </c>
      <c r="O96" s="48" t="s">
        <v>17</v>
      </c>
      <c r="P96" s="11" t="s">
        <v>16</v>
      </c>
      <c r="Q96" s="11" t="s">
        <v>10</v>
      </c>
      <c r="R96" s="28">
        <v>52807982</v>
      </c>
      <c r="S96" s="16" t="s">
        <v>15</v>
      </c>
      <c r="T96" s="11" t="s">
        <v>502</v>
      </c>
      <c r="U96" s="15" t="s">
        <v>15</v>
      </c>
      <c r="V96" s="11" t="s">
        <v>1016</v>
      </c>
      <c r="W96" s="11" t="s">
        <v>13</v>
      </c>
      <c r="X96" s="11" t="s">
        <v>39</v>
      </c>
      <c r="Y96" s="11" t="s">
        <v>284</v>
      </c>
      <c r="Z96" s="27">
        <v>42766</v>
      </c>
      <c r="AA96" s="11" t="s">
        <v>1015</v>
      </c>
      <c r="AB96" s="13" t="s">
        <v>297</v>
      </c>
      <c r="AC96" s="11" t="s">
        <v>11</v>
      </c>
      <c r="AD96" s="11" t="s">
        <v>10</v>
      </c>
      <c r="AE96" s="33">
        <v>70547559</v>
      </c>
      <c r="AF96" s="13" t="s">
        <v>296</v>
      </c>
      <c r="AG96" s="11">
        <v>300</v>
      </c>
      <c r="AH96" s="11" t="s">
        <v>8</v>
      </c>
      <c r="AI96" s="11">
        <v>0</v>
      </c>
      <c r="AJ96" s="11" t="s">
        <v>7</v>
      </c>
      <c r="AK96" s="46"/>
      <c r="AL96" s="47"/>
      <c r="AM96" s="46"/>
      <c r="AN96" s="46"/>
      <c r="AO96" s="46"/>
      <c r="AP96" s="26">
        <v>42766</v>
      </c>
      <c r="AQ96" s="26">
        <v>43069</v>
      </c>
      <c r="AR96" s="46"/>
      <c r="AS96" s="11" t="s">
        <v>6</v>
      </c>
      <c r="AT96" s="46"/>
      <c r="AU96" s="46"/>
      <c r="AV96" s="11" t="s">
        <v>415</v>
      </c>
      <c r="AW96" s="11" t="s">
        <v>863</v>
      </c>
      <c r="AX96" s="27">
        <v>42843</v>
      </c>
      <c r="AY96" s="46"/>
      <c r="AZ96" s="96" t="s">
        <v>1014</v>
      </c>
      <c r="BA96" s="9">
        <f>N96+AL96</f>
        <v>49878000</v>
      </c>
      <c r="BB96" s="6" t="s">
        <v>48</v>
      </c>
      <c r="BC96" s="1" t="s">
        <v>47</v>
      </c>
      <c r="BD96" s="1" t="s">
        <v>202</v>
      </c>
      <c r="BE96" s="2"/>
      <c r="BF96" s="107" t="s">
        <v>1013</v>
      </c>
      <c r="BG96" s="1" t="s">
        <v>1</v>
      </c>
      <c r="BH96" s="6" t="s">
        <v>799</v>
      </c>
      <c r="BJ96" s="1" t="s">
        <v>0</v>
      </c>
      <c r="BK96" s="111" t="s">
        <v>562</v>
      </c>
      <c r="BL96" s="45">
        <f>($BP$2-E96)/AG96*100</f>
        <v>20</v>
      </c>
      <c r="BM96" s="45">
        <f>IF((($BP$2-AP96)/AG96)&gt;1,100,($BP$2-AP96)/AG96*100)</f>
        <v>19.666666666666664</v>
      </c>
      <c r="BO96" s="45">
        <f>VLOOKUP(A96,'[1]PAGOS-NACION'!A:AK,37,0)</f>
        <v>60</v>
      </c>
    </row>
    <row r="97" spans="1:67" ht="12.75" customHeight="1" x14ac:dyDescent="0.25">
      <c r="A97" s="103" t="s">
        <v>1012</v>
      </c>
      <c r="B97" s="31" t="s">
        <v>23</v>
      </c>
      <c r="C97" s="1">
        <v>94</v>
      </c>
      <c r="D97" s="11" t="s">
        <v>1011</v>
      </c>
      <c r="E97" s="27">
        <v>42765</v>
      </c>
      <c r="F97" s="11" t="s">
        <v>1010</v>
      </c>
      <c r="G97" s="11" t="s">
        <v>59</v>
      </c>
      <c r="H97" s="11" t="s">
        <v>239</v>
      </c>
      <c r="I97" s="30" t="s">
        <v>15</v>
      </c>
      <c r="J97" s="15">
        <v>19717</v>
      </c>
      <c r="K97" s="15">
        <v>15317</v>
      </c>
      <c r="L97" s="11" t="s">
        <v>42</v>
      </c>
      <c r="M97" s="17">
        <v>2437800</v>
      </c>
      <c r="N97" s="17">
        <v>24378000</v>
      </c>
      <c r="O97" s="48" t="s">
        <v>17</v>
      </c>
      <c r="P97" s="11" t="s">
        <v>16</v>
      </c>
      <c r="Q97" s="11" t="s">
        <v>10</v>
      </c>
      <c r="R97" s="28">
        <v>79982735</v>
      </c>
      <c r="S97" s="16" t="s">
        <v>15</v>
      </c>
      <c r="T97" s="11" t="s">
        <v>502</v>
      </c>
      <c r="U97" s="15" t="s">
        <v>15</v>
      </c>
      <c r="V97" s="11" t="s">
        <v>1009</v>
      </c>
      <c r="W97" s="11" t="s">
        <v>13</v>
      </c>
      <c r="X97" s="11" t="s">
        <v>39</v>
      </c>
      <c r="Y97" s="11" t="s">
        <v>284</v>
      </c>
      <c r="Z97" s="27">
        <v>42765</v>
      </c>
      <c r="AA97" s="11" t="s">
        <v>1008</v>
      </c>
      <c r="AB97" s="13" t="s">
        <v>36</v>
      </c>
      <c r="AC97" s="11" t="s">
        <v>11</v>
      </c>
      <c r="AD97" s="11" t="s">
        <v>10</v>
      </c>
      <c r="AE97" s="33">
        <v>11342150</v>
      </c>
      <c r="AF97" s="53" t="s">
        <v>122</v>
      </c>
      <c r="AG97" s="11">
        <v>300</v>
      </c>
      <c r="AH97" s="11" t="s">
        <v>8</v>
      </c>
      <c r="AI97" s="11">
        <v>0</v>
      </c>
      <c r="AJ97" s="11" t="s">
        <v>7</v>
      </c>
      <c r="AK97" s="46"/>
      <c r="AL97" s="47"/>
      <c r="AM97" s="46"/>
      <c r="AN97" s="46"/>
      <c r="AO97" s="46"/>
      <c r="AP97" s="26">
        <v>42765</v>
      </c>
      <c r="AQ97" s="26">
        <v>43068</v>
      </c>
      <c r="AR97" s="46"/>
      <c r="AS97" s="11" t="s">
        <v>6</v>
      </c>
      <c r="AT97" s="46"/>
      <c r="AU97" s="46"/>
      <c r="AV97" s="11" t="s">
        <v>6</v>
      </c>
      <c r="AW97" s="46"/>
      <c r="AX97" s="46"/>
      <c r="AY97" s="46"/>
      <c r="AZ97" s="96" t="s">
        <v>1007</v>
      </c>
      <c r="BA97" s="9">
        <f>N97+AL97</f>
        <v>24378000</v>
      </c>
      <c r="BB97" s="6" t="s">
        <v>33</v>
      </c>
      <c r="BC97" s="1" t="s">
        <v>47</v>
      </c>
      <c r="BD97" s="1" t="s">
        <v>202</v>
      </c>
      <c r="BE97" s="2"/>
      <c r="BF97" s="107" t="s">
        <v>1006</v>
      </c>
      <c r="BG97" s="1" t="s">
        <v>1</v>
      </c>
      <c r="BJ97" s="1" t="s">
        <v>0</v>
      </c>
      <c r="BK97" s="111" t="s">
        <v>562</v>
      </c>
      <c r="BL97" s="45">
        <f>($BP$2-E97)/AG97*100</f>
        <v>20</v>
      </c>
      <c r="BM97" s="45">
        <f>IF((($BP$2-AP97)/AG97)&gt;1,100,($BP$2-AP97)/AG97*100)</f>
        <v>20</v>
      </c>
      <c r="BO97" s="45">
        <f>VLOOKUP(A97,'[1]PAGOS-NACION'!A:AK,37,0)</f>
        <v>60.333333333333329</v>
      </c>
    </row>
    <row r="98" spans="1:67" ht="12.75" customHeight="1" x14ac:dyDescent="0.25">
      <c r="A98" s="103" t="s">
        <v>1005</v>
      </c>
      <c r="B98" s="31" t="s">
        <v>23</v>
      </c>
      <c r="C98" s="1">
        <v>95</v>
      </c>
      <c r="D98" s="11" t="s">
        <v>1003</v>
      </c>
      <c r="E98" s="27">
        <v>42765</v>
      </c>
      <c r="F98" s="11" t="s">
        <v>1004</v>
      </c>
      <c r="G98" s="11" t="s">
        <v>59</v>
      </c>
      <c r="H98" s="11" t="s">
        <v>239</v>
      </c>
      <c r="I98" s="30" t="s">
        <v>15</v>
      </c>
      <c r="J98" s="15">
        <v>16917</v>
      </c>
      <c r="K98" s="15">
        <v>15117</v>
      </c>
      <c r="L98" s="11" t="s">
        <v>252</v>
      </c>
      <c r="M98" s="17">
        <v>3559800</v>
      </c>
      <c r="N98" s="17">
        <v>35598000</v>
      </c>
      <c r="O98" s="48" t="s">
        <v>17</v>
      </c>
      <c r="P98" s="11" t="s">
        <v>16</v>
      </c>
      <c r="Q98" s="11" t="s">
        <v>10</v>
      </c>
      <c r="R98" s="28">
        <v>1022328129</v>
      </c>
      <c r="S98" s="16" t="s">
        <v>15</v>
      </c>
      <c r="T98" s="11" t="s">
        <v>502</v>
      </c>
      <c r="U98" s="15" t="s">
        <v>15</v>
      </c>
      <c r="V98" s="11" t="s">
        <v>1003</v>
      </c>
      <c r="W98" s="11" t="s">
        <v>13</v>
      </c>
      <c r="X98" s="11" t="s">
        <v>39</v>
      </c>
      <c r="Y98" s="11" t="s">
        <v>284</v>
      </c>
      <c r="Z98" s="27">
        <v>42767</v>
      </c>
      <c r="AA98" s="11" t="s">
        <v>1002</v>
      </c>
      <c r="AB98" s="13" t="s">
        <v>566</v>
      </c>
      <c r="AC98" s="11" t="s">
        <v>11</v>
      </c>
      <c r="AD98" s="11" t="s">
        <v>10</v>
      </c>
      <c r="AE98" s="33">
        <v>52619376</v>
      </c>
      <c r="AF98" s="13" t="s">
        <v>565</v>
      </c>
      <c r="AG98" s="11">
        <v>300</v>
      </c>
      <c r="AH98" s="11" t="s">
        <v>8</v>
      </c>
      <c r="AI98" s="11">
        <v>0</v>
      </c>
      <c r="AJ98" s="11" t="s">
        <v>7</v>
      </c>
      <c r="AK98" s="46"/>
      <c r="AL98" s="47"/>
      <c r="AM98" s="46"/>
      <c r="AN98" s="46"/>
      <c r="AO98" s="46"/>
      <c r="AP98" s="26">
        <v>42767</v>
      </c>
      <c r="AQ98" s="26">
        <v>43069</v>
      </c>
      <c r="AR98" s="46"/>
      <c r="AS98" s="11" t="s">
        <v>6</v>
      </c>
      <c r="AT98" s="46"/>
      <c r="AU98" s="46"/>
      <c r="AV98" s="11" t="s">
        <v>6</v>
      </c>
      <c r="AW98" s="46"/>
      <c r="AX98" s="46"/>
      <c r="AY98" s="46"/>
      <c r="AZ98" s="96" t="s">
        <v>1001</v>
      </c>
      <c r="BA98" s="9">
        <f>N98+AL98</f>
        <v>35598000</v>
      </c>
      <c r="BB98" s="6" t="s">
        <v>33</v>
      </c>
      <c r="BC98" s="1" t="s">
        <v>47</v>
      </c>
      <c r="BD98" s="1" t="s">
        <v>202</v>
      </c>
      <c r="BE98" s="2"/>
      <c r="BF98" s="107" t="s">
        <v>1000</v>
      </c>
      <c r="BG98" s="1" t="s">
        <v>1</v>
      </c>
      <c r="BJ98" s="1" t="s">
        <v>0</v>
      </c>
      <c r="BK98" s="90" t="s">
        <v>260</v>
      </c>
      <c r="BL98" s="45">
        <f>($BP$2-E98)/AG98*100</f>
        <v>20</v>
      </c>
      <c r="BM98" s="45">
        <f>IF((($BP$2-AP98)/AG98)&gt;1,100,($BP$2-AP98)/AG98*100)</f>
        <v>19.333333333333332</v>
      </c>
      <c r="BO98" s="45">
        <f>VLOOKUP(A98,'[1]PAGOS-NACION'!A:AK,37,0)</f>
        <v>60</v>
      </c>
    </row>
    <row r="99" spans="1:67" ht="12.75" customHeight="1" x14ac:dyDescent="0.25">
      <c r="A99" s="103" t="s">
        <v>999</v>
      </c>
      <c r="B99" s="31" t="s">
        <v>23</v>
      </c>
      <c r="C99" s="1">
        <v>96</v>
      </c>
      <c r="D99" s="11" t="s">
        <v>997</v>
      </c>
      <c r="E99" s="27">
        <v>42766</v>
      </c>
      <c r="F99" s="11" t="s">
        <v>998</v>
      </c>
      <c r="G99" s="11" t="s">
        <v>59</v>
      </c>
      <c r="H99" s="11" t="s">
        <v>239</v>
      </c>
      <c r="I99" s="30" t="s">
        <v>15</v>
      </c>
      <c r="J99" s="15">
        <v>5817</v>
      </c>
      <c r="K99" s="15">
        <v>15617</v>
      </c>
      <c r="L99" s="11" t="s">
        <v>18</v>
      </c>
      <c r="M99" s="17">
        <v>3294600</v>
      </c>
      <c r="N99" s="17">
        <v>32946000</v>
      </c>
      <c r="O99" s="48" t="s">
        <v>17</v>
      </c>
      <c r="P99" s="11" t="s">
        <v>16</v>
      </c>
      <c r="Q99" s="11" t="s">
        <v>10</v>
      </c>
      <c r="R99" s="28">
        <v>1020759512</v>
      </c>
      <c r="S99" s="16" t="s">
        <v>15</v>
      </c>
      <c r="T99" s="11" t="s">
        <v>502</v>
      </c>
      <c r="U99" s="15" t="s">
        <v>15</v>
      </c>
      <c r="V99" s="11" t="s">
        <v>997</v>
      </c>
      <c r="W99" s="11" t="s">
        <v>13</v>
      </c>
      <c r="X99" s="11" t="s">
        <v>39</v>
      </c>
      <c r="Y99" s="11" t="s">
        <v>284</v>
      </c>
      <c r="Z99" s="27">
        <v>42766</v>
      </c>
      <c r="AA99" s="11" t="s">
        <v>996</v>
      </c>
      <c r="AB99" s="13" t="s">
        <v>566</v>
      </c>
      <c r="AC99" s="11" t="s">
        <v>11</v>
      </c>
      <c r="AD99" s="11" t="s">
        <v>10</v>
      </c>
      <c r="AE99" s="33">
        <v>52619376</v>
      </c>
      <c r="AF99" s="13" t="s">
        <v>565</v>
      </c>
      <c r="AG99" s="11">
        <v>300</v>
      </c>
      <c r="AH99" s="11" t="s">
        <v>8</v>
      </c>
      <c r="AI99" s="11">
        <v>0</v>
      </c>
      <c r="AJ99" s="11" t="s">
        <v>7</v>
      </c>
      <c r="AK99" s="46"/>
      <c r="AL99" s="47"/>
      <c r="AM99" s="46"/>
      <c r="AN99" s="46"/>
      <c r="AO99" s="46"/>
      <c r="AP99" s="26">
        <v>42766</v>
      </c>
      <c r="AQ99" s="26">
        <v>43069</v>
      </c>
      <c r="AR99" s="46"/>
      <c r="AS99" s="11" t="s">
        <v>6</v>
      </c>
      <c r="AT99" s="46"/>
      <c r="AU99" s="46"/>
      <c r="AV99" s="11" t="s">
        <v>6</v>
      </c>
      <c r="AW99" s="46"/>
      <c r="AX99" s="46"/>
      <c r="AY99" s="46"/>
      <c r="AZ99" s="96" t="s">
        <v>995</v>
      </c>
      <c r="BA99" s="9">
        <f>N99+AL99</f>
        <v>32946000</v>
      </c>
      <c r="BB99" s="1" t="s">
        <v>270</v>
      </c>
      <c r="BC99" s="1" t="s">
        <v>47</v>
      </c>
      <c r="BD99" s="1" t="s">
        <v>202</v>
      </c>
      <c r="BE99" s="2"/>
      <c r="BF99" s="107" t="s">
        <v>994</v>
      </c>
      <c r="BG99" s="1" t="s">
        <v>1</v>
      </c>
      <c r="BJ99" s="1" t="s">
        <v>0</v>
      </c>
      <c r="BK99" s="90" t="s">
        <v>260</v>
      </c>
      <c r="BL99" s="45">
        <f>($BP$2-E99)/AG99*100</f>
        <v>19.666666666666664</v>
      </c>
      <c r="BM99" s="45">
        <f>IF((($BP$2-AP99)/AG99)&gt;1,100,($BP$2-AP99)/AG99*100)</f>
        <v>19.666666666666664</v>
      </c>
      <c r="BO99" s="45">
        <f>VLOOKUP(A99,'[1]PAGOS-NACION'!A:AK,37,0)</f>
        <v>59.998178838098703</v>
      </c>
    </row>
    <row r="100" spans="1:67" ht="12.75" customHeight="1" x14ac:dyDescent="0.25">
      <c r="A100" s="103" t="s">
        <v>993</v>
      </c>
      <c r="B100" s="31" t="s">
        <v>23</v>
      </c>
      <c r="C100" s="1">
        <v>97</v>
      </c>
      <c r="D100" s="11" t="s">
        <v>991</v>
      </c>
      <c r="E100" s="27">
        <v>42766</v>
      </c>
      <c r="F100" s="11" t="s">
        <v>992</v>
      </c>
      <c r="G100" s="11" t="s">
        <v>59</v>
      </c>
      <c r="H100" s="11" t="s">
        <v>239</v>
      </c>
      <c r="I100" s="30" t="s">
        <v>15</v>
      </c>
      <c r="J100" s="15">
        <v>16217</v>
      </c>
      <c r="K100" s="15">
        <v>16017</v>
      </c>
      <c r="L100" s="11" t="s">
        <v>508</v>
      </c>
      <c r="M100" s="17">
        <v>5946600</v>
      </c>
      <c r="N100" s="17">
        <v>23786400</v>
      </c>
      <c r="O100" s="48" t="s">
        <v>17</v>
      </c>
      <c r="P100" s="11" t="s">
        <v>16</v>
      </c>
      <c r="Q100" s="11" t="s">
        <v>10</v>
      </c>
      <c r="R100" s="28">
        <v>51985434</v>
      </c>
      <c r="S100" s="16" t="s">
        <v>15</v>
      </c>
      <c r="T100" s="11" t="s">
        <v>502</v>
      </c>
      <c r="U100" s="15" t="s">
        <v>15</v>
      </c>
      <c r="V100" s="11" t="s">
        <v>991</v>
      </c>
      <c r="W100" s="11" t="s">
        <v>13</v>
      </c>
      <c r="X100" s="11" t="s">
        <v>39</v>
      </c>
      <c r="Y100" s="11" t="s">
        <v>284</v>
      </c>
      <c r="Z100" s="27">
        <v>42766</v>
      </c>
      <c r="AA100" s="11" t="s">
        <v>990</v>
      </c>
      <c r="AB100" s="13" t="s">
        <v>752</v>
      </c>
      <c r="AC100" s="11" t="s">
        <v>11</v>
      </c>
      <c r="AD100" s="11" t="s">
        <v>10</v>
      </c>
      <c r="AE100" s="33">
        <v>51891055</v>
      </c>
      <c r="AF100" s="53" t="s">
        <v>751</v>
      </c>
      <c r="AG100" s="11">
        <v>120</v>
      </c>
      <c r="AH100" s="11" t="s">
        <v>8</v>
      </c>
      <c r="AI100" s="11">
        <v>0</v>
      </c>
      <c r="AJ100" s="11" t="s">
        <v>989</v>
      </c>
      <c r="AK100" s="11">
        <v>1</v>
      </c>
      <c r="AL100" s="76">
        <v>7334140</v>
      </c>
      <c r="AM100" s="27">
        <v>42885</v>
      </c>
      <c r="AN100" s="11">
        <v>37</v>
      </c>
      <c r="AO100" s="27">
        <v>42885</v>
      </c>
      <c r="AP100" s="26">
        <v>42766</v>
      </c>
      <c r="AQ100" s="26">
        <v>42923</v>
      </c>
      <c r="AR100" s="46"/>
      <c r="AS100" s="11" t="s">
        <v>6</v>
      </c>
      <c r="AT100" s="46"/>
      <c r="AU100" s="46"/>
      <c r="AV100" s="11" t="s">
        <v>6</v>
      </c>
      <c r="AW100" s="46"/>
      <c r="AX100" s="46"/>
      <c r="AY100" s="46"/>
      <c r="AZ100" s="96" t="s">
        <v>988</v>
      </c>
      <c r="BA100" s="9">
        <f>N100+AL100</f>
        <v>31120540</v>
      </c>
      <c r="BB100" s="6" t="s">
        <v>48</v>
      </c>
      <c r="BC100" s="1" t="s">
        <v>47</v>
      </c>
      <c r="BD100" s="1" t="s">
        <v>202</v>
      </c>
      <c r="BF100" s="107" t="s">
        <v>987</v>
      </c>
      <c r="BG100" s="1" t="s">
        <v>1</v>
      </c>
      <c r="BH100" s="6" t="s">
        <v>986</v>
      </c>
      <c r="BI100" s="6" t="s">
        <v>0</v>
      </c>
      <c r="BK100" s="111" t="s">
        <v>562</v>
      </c>
      <c r="BL100" s="45">
        <f>($BP$2-E100)/AG100*100</f>
        <v>49.166666666666664</v>
      </c>
      <c r="BM100" s="45">
        <f>IF((($BP$2-AP100)/AG100)&gt;1,100,($BP$2-AP100)/AG100*100)</f>
        <v>49.166666666666664</v>
      </c>
      <c r="BO100" s="45">
        <f>VLOOKUP(A100,'[1]PAGOS-NACION'!A:AK,37,0)</f>
        <v>95.541401273885356</v>
      </c>
    </row>
    <row r="101" spans="1:67" ht="12.75" customHeight="1" x14ac:dyDescent="0.25">
      <c r="A101" s="103" t="s">
        <v>985</v>
      </c>
      <c r="B101" s="31" t="s">
        <v>23</v>
      </c>
      <c r="C101" s="1">
        <v>98</v>
      </c>
      <c r="D101" s="11" t="s">
        <v>983</v>
      </c>
      <c r="E101" s="27">
        <v>42766</v>
      </c>
      <c r="F101" s="11" t="s">
        <v>984</v>
      </c>
      <c r="G101" s="11" t="s">
        <v>59</v>
      </c>
      <c r="H101" s="11" t="s">
        <v>239</v>
      </c>
      <c r="I101" s="30" t="s">
        <v>15</v>
      </c>
      <c r="J101" s="15">
        <v>13217</v>
      </c>
      <c r="K101" s="15">
        <v>16117</v>
      </c>
      <c r="L101" s="11" t="s">
        <v>18</v>
      </c>
      <c r="M101" s="17">
        <v>7854000</v>
      </c>
      <c r="N101" s="17">
        <v>78540000</v>
      </c>
      <c r="O101" s="48" t="s">
        <v>17</v>
      </c>
      <c r="P101" s="11" t="s">
        <v>16</v>
      </c>
      <c r="Q101" s="11" t="s">
        <v>10</v>
      </c>
      <c r="R101" s="28">
        <v>35523975</v>
      </c>
      <c r="S101" s="16" t="s">
        <v>15</v>
      </c>
      <c r="T101" s="11" t="s">
        <v>502</v>
      </c>
      <c r="U101" s="15" t="s">
        <v>15</v>
      </c>
      <c r="V101" s="11" t="s">
        <v>983</v>
      </c>
      <c r="W101" s="11" t="s">
        <v>13</v>
      </c>
      <c r="X101" s="11" t="s">
        <v>39</v>
      </c>
      <c r="Y101" s="11" t="s">
        <v>284</v>
      </c>
      <c r="Z101" s="27">
        <v>42767</v>
      </c>
      <c r="AA101" s="11" t="s">
        <v>982</v>
      </c>
      <c r="AB101" s="13" t="s">
        <v>981</v>
      </c>
      <c r="AC101" s="11" t="s">
        <v>11</v>
      </c>
      <c r="AD101" s="11" t="s">
        <v>10</v>
      </c>
      <c r="AE101" s="33">
        <v>51725551</v>
      </c>
      <c r="AF101" s="13" t="s">
        <v>980</v>
      </c>
      <c r="AG101" s="11">
        <v>300</v>
      </c>
      <c r="AH101" s="11" t="s">
        <v>8</v>
      </c>
      <c r="AI101" s="11">
        <v>0</v>
      </c>
      <c r="AJ101" s="11" t="s">
        <v>7</v>
      </c>
      <c r="AK101" s="46"/>
      <c r="AL101" s="47"/>
      <c r="AM101" s="46"/>
      <c r="AN101" s="46"/>
      <c r="AO101" s="46"/>
      <c r="AP101" s="26">
        <v>42767</v>
      </c>
      <c r="AQ101" s="26">
        <v>43069</v>
      </c>
      <c r="AR101" s="46"/>
      <c r="AS101" s="11" t="s">
        <v>6</v>
      </c>
      <c r="AT101" s="46"/>
      <c r="AU101" s="46"/>
      <c r="AV101" s="11" t="s">
        <v>6</v>
      </c>
      <c r="AW101" s="46"/>
      <c r="AX101" s="46"/>
      <c r="AY101" s="46"/>
      <c r="AZ101" s="96" t="s">
        <v>979</v>
      </c>
      <c r="BA101" s="9">
        <f>N101+AL101</f>
        <v>78540000</v>
      </c>
      <c r="BB101" s="6" t="s">
        <v>33</v>
      </c>
      <c r="BC101" s="1" t="s">
        <v>47</v>
      </c>
      <c r="BD101" s="1" t="s">
        <v>202</v>
      </c>
      <c r="BE101" s="2"/>
      <c r="BF101" s="107" t="s">
        <v>978</v>
      </c>
      <c r="BG101" s="1" t="s">
        <v>1</v>
      </c>
      <c r="BJ101" s="1" t="s">
        <v>0</v>
      </c>
      <c r="BK101" s="111" t="s">
        <v>562</v>
      </c>
      <c r="BL101" s="45">
        <f>($BP$2-E101)/AG101*100</f>
        <v>19.666666666666664</v>
      </c>
      <c r="BM101" s="45">
        <f>IF((($BP$2-AP101)/AG101)&gt;1,100,($BP$2-AP101)/AG101*100)</f>
        <v>19.333333333333332</v>
      </c>
      <c r="BO101" s="45">
        <f>VLOOKUP(A101,'[1]PAGOS-NACION'!A:AK,37,0)</f>
        <v>50</v>
      </c>
    </row>
    <row r="102" spans="1:67" ht="12.75" customHeight="1" x14ac:dyDescent="0.25">
      <c r="A102" s="103" t="s">
        <v>977</v>
      </c>
      <c r="B102" s="31" t="s">
        <v>23</v>
      </c>
      <c r="C102" s="1">
        <v>99</v>
      </c>
      <c r="D102" s="11" t="s">
        <v>975</v>
      </c>
      <c r="E102" s="27">
        <v>42766</v>
      </c>
      <c r="F102" s="11" t="s">
        <v>976</v>
      </c>
      <c r="G102" s="11" t="s">
        <v>59</v>
      </c>
      <c r="H102" s="11" t="s">
        <v>239</v>
      </c>
      <c r="I102" s="30" t="s">
        <v>15</v>
      </c>
      <c r="J102" s="15">
        <v>7317</v>
      </c>
      <c r="K102" s="15">
        <v>16417</v>
      </c>
      <c r="L102" s="11" t="s">
        <v>508</v>
      </c>
      <c r="M102" s="17">
        <v>5518200</v>
      </c>
      <c r="N102" s="17">
        <v>55182000</v>
      </c>
      <c r="O102" s="48" t="s">
        <v>17</v>
      </c>
      <c r="P102" s="11" t="s">
        <v>16</v>
      </c>
      <c r="Q102" s="11" t="s">
        <v>10</v>
      </c>
      <c r="R102" s="28">
        <v>13748689</v>
      </c>
      <c r="S102" s="16" t="s">
        <v>15</v>
      </c>
      <c r="T102" s="11" t="s">
        <v>502</v>
      </c>
      <c r="U102" s="15" t="s">
        <v>15</v>
      </c>
      <c r="V102" s="11" t="s">
        <v>975</v>
      </c>
      <c r="W102" s="11" t="s">
        <v>13</v>
      </c>
      <c r="X102" s="11" t="s">
        <v>39</v>
      </c>
      <c r="Y102" s="11" t="s">
        <v>284</v>
      </c>
      <c r="Z102" s="27">
        <v>42767</v>
      </c>
      <c r="AA102" s="11" t="s">
        <v>974</v>
      </c>
      <c r="AB102" s="13" t="s">
        <v>566</v>
      </c>
      <c r="AC102" s="11" t="s">
        <v>11</v>
      </c>
      <c r="AD102" s="11" t="s">
        <v>10</v>
      </c>
      <c r="AE102" s="33">
        <v>52619376</v>
      </c>
      <c r="AF102" s="13" t="s">
        <v>565</v>
      </c>
      <c r="AG102" s="11">
        <v>300</v>
      </c>
      <c r="AH102" s="11" t="s">
        <v>8</v>
      </c>
      <c r="AI102" s="11">
        <v>0</v>
      </c>
      <c r="AJ102" s="11" t="s">
        <v>7</v>
      </c>
      <c r="AK102" s="46"/>
      <c r="AL102" s="47"/>
      <c r="AM102" s="46"/>
      <c r="AN102" s="46"/>
      <c r="AO102" s="46"/>
      <c r="AP102" s="26">
        <v>42767</v>
      </c>
      <c r="AQ102" s="26">
        <v>43069</v>
      </c>
      <c r="AR102" s="46"/>
      <c r="AS102" s="11" t="s">
        <v>6</v>
      </c>
      <c r="AT102" s="46"/>
      <c r="AU102" s="46"/>
      <c r="AV102" s="11" t="s">
        <v>6</v>
      </c>
      <c r="AW102" s="46"/>
      <c r="AX102" s="46"/>
      <c r="AY102" s="46"/>
      <c r="AZ102" s="96" t="s">
        <v>973</v>
      </c>
      <c r="BA102" s="9">
        <f>N102+AL102</f>
        <v>55182000</v>
      </c>
      <c r="BB102" s="6" t="s">
        <v>33</v>
      </c>
      <c r="BC102" s="1" t="s">
        <v>47</v>
      </c>
      <c r="BD102" s="1" t="s">
        <v>202</v>
      </c>
      <c r="BE102" s="2"/>
      <c r="BF102" s="107" t="s">
        <v>972</v>
      </c>
      <c r="BG102" s="1" t="s">
        <v>1</v>
      </c>
      <c r="BJ102" s="1" t="s">
        <v>0</v>
      </c>
      <c r="BK102" s="111" t="s">
        <v>562</v>
      </c>
      <c r="BL102" s="45">
        <f>($BP$2-E102)/AG102*100</f>
        <v>19.666666666666664</v>
      </c>
      <c r="BM102" s="45">
        <f>IF((($BP$2-AP102)/AG102)&gt;1,100,($BP$2-AP102)/AG102*100)</f>
        <v>19.333333333333332</v>
      </c>
      <c r="BO102" s="45">
        <f>VLOOKUP(A102,'[1]PAGOS-NACION'!A:AK,37,0)</f>
        <v>60</v>
      </c>
    </row>
    <row r="103" spans="1:67" ht="12.75" customHeight="1" x14ac:dyDescent="0.2">
      <c r="A103" s="103" t="s">
        <v>971</v>
      </c>
      <c r="B103" s="31" t="s">
        <v>23</v>
      </c>
      <c r="C103" s="1">
        <v>100</v>
      </c>
      <c r="D103" s="11" t="s">
        <v>969</v>
      </c>
      <c r="E103" s="27">
        <v>42767</v>
      </c>
      <c r="F103" s="11" t="s">
        <v>970</v>
      </c>
      <c r="G103" s="11" t="s">
        <v>59</v>
      </c>
      <c r="H103" s="11" t="s">
        <v>239</v>
      </c>
      <c r="I103" s="30" t="s">
        <v>15</v>
      </c>
      <c r="J103" s="15">
        <v>7117</v>
      </c>
      <c r="K103" s="15">
        <v>16617</v>
      </c>
      <c r="L103" s="11" t="s">
        <v>18</v>
      </c>
      <c r="M103" s="17">
        <v>4457400</v>
      </c>
      <c r="N103" s="17">
        <v>44574000</v>
      </c>
      <c r="O103" s="48" t="s">
        <v>17</v>
      </c>
      <c r="P103" s="11" t="s">
        <v>16</v>
      </c>
      <c r="Q103" s="11" t="s">
        <v>10</v>
      </c>
      <c r="R103" s="28">
        <v>80160635</v>
      </c>
      <c r="S103" s="16" t="s">
        <v>15</v>
      </c>
      <c r="T103" s="11" t="s">
        <v>502</v>
      </c>
      <c r="U103" s="15" t="s">
        <v>15</v>
      </c>
      <c r="V103" s="11" t="s">
        <v>969</v>
      </c>
      <c r="W103" s="11" t="s">
        <v>13</v>
      </c>
      <c r="X103" s="11" t="s">
        <v>39</v>
      </c>
      <c r="Y103" s="11" t="s">
        <v>284</v>
      </c>
      <c r="Z103" s="27">
        <v>42767</v>
      </c>
      <c r="AA103" s="11" t="s">
        <v>968</v>
      </c>
      <c r="AB103" s="13" t="s">
        <v>12</v>
      </c>
      <c r="AC103" s="11" t="s">
        <v>11</v>
      </c>
      <c r="AD103" s="11" t="s">
        <v>10</v>
      </c>
      <c r="AE103" s="14">
        <v>16356940</v>
      </c>
      <c r="AF103" s="13" t="s">
        <v>9</v>
      </c>
      <c r="AG103" s="11">
        <v>300</v>
      </c>
      <c r="AH103" s="11" t="s">
        <v>8</v>
      </c>
      <c r="AI103" s="11">
        <v>0</v>
      </c>
      <c r="AJ103" s="11" t="s">
        <v>7</v>
      </c>
      <c r="AK103" s="46"/>
      <c r="AL103" s="47"/>
      <c r="AM103" s="46"/>
      <c r="AN103" s="46"/>
      <c r="AO103" s="46"/>
      <c r="AP103" s="26">
        <v>42767</v>
      </c>
      <c r="AQ103" s="26">
        <v>43069</v>
      </c>
      <c r="AR103" s="46"/>
      <c r="AS103" s="11" t="s">
        <v>6</v>
      </c>
      <c r="AT103" s="46"/>
      <c r="AU103" s="46"/>
      <c r="AV103" s="11" t="s">
        <v>6</v>
      </c>
      <c r="AW103" s="46"/>
      <c r="AX103" s="46"/>
      <c r="AY103" s="46"/>
      <c r="AZ103" s="96" t="s">
        <v>967</v>
      </c>
      <c r="BA103" s="9">
        <f>N103+AL103</f>
        <v>44574000</v>
      </c>
      <c r="BB103" s="1" t="s">
        <v>5</v>
      </c>
      <c r="BC103" s="1" t="s">
        <v>47</v>
      </c>
      <c r="BD103" s="8" t="s">
        <v>3</v>
      </c>
      <c r="BE103" s="2"/>
      <c r="BF103" s="107" t="s">
        <v>966</v>
      </c>
      <c r="BG103" s="1" t="s">
        <v>1</v>
      </c>
      <c r="BJ103" s="1" t="s">
        <v>0</v>
      </c>
      <c r="BK103" s="90" t="s">
        <v>260</v>
      </c>
      <c r="BL103" s="45">
        <f>($BP$2-E103)/AG103*100</f>
        <v>19.333333333333332</v>
      </c>
      <c r="BM103" s="45">
        <f>IF((($BP$2-AP103)/AG103)&gt;1,100,($BP$2-AP103)/AG103*100)</f>
        <v>19.333333333333332</v>
      </c>
      <c r="BO103" s="45">
        <f>VLOOKUP(A103,'[1]PAGOS-NACION'!A:AK,37,0)</f>
        <v>60</v>
      </c>
    </row>
    <row r="104" spans="1:67" ht="12.75" customHeight="1" x14ac:dyDescent="0.25">
      <c r="A104" s="103" t="s">
        <v>965</v>
      </c>
      <c r="B104" s="31" t="s">
        <v>23</v>
      </c>
      <c r="C104" s="1">
        <v>101</v>
      </c>
      <c r="D104" s="11" t="s">
        <v>963</v>
      </c>
      <c r="E104" s="27">
        <v>42767</v>
      </c>
      <c r="F104" s="11" t="s">
        <v>964</v>
      </c>
      <c r="G104" s="11" t="s">
        <v>59</v>
      </c>
      <c r="H104" s="11" t="s">
        <v>239</v>
      </c>
      <c r="I104" s="30" t="s">
        <v>15</v>
      </c>
      <c r="J104" s="15">
        <v>20517</v>
      </c>
      <c r="K104" s="15">
        <v>16917</v>
      </c>
      <c r="L104" s="11" t="s">
        <v>252</v>
      </c>
      <c r="M104" s="17">
        <v>4090200</v>
      </c>
      <c r="N104" s="17">
        <v>40902000</v>
      </c>
      <c r="O104" s="48" t="s">
        <v>17</v>
      </c>
      <c r="P104" s="11" t="s">
        <v>16</v>
      </c>
      <c r="Q104" s="11" t="s">
        <v>10</v>
      </c>
      <c r="R104" s="28">
        <v>13861878</v>
      </c>
      <c r="S104" s="16" t="s">
        <v>15</v>
      </c>
      <c r="T104" s="11" t="s">
        <v>502</v>
      </c>
      <c r="U104" s="15" t="s">
        <v>15</v>
      </c>
      <c r="V104" s="11" t="s">
        <v>963</v>
      </c>
      <c r="W104" s="11" t="s">
        <v>13</v>
      </c>
      <c r="X104" s="11" t="s">
        <v>39</v>
      </c>
      <c r="Y104" s="11" t="s">
        <v>284</v>
      </c>
      <c r="Z104" s="27">
        <v>42767</v>
      </c>
      <c r="AA104" s="11" t="s">
        <v>962</v>
      </c>
      <c r="AB104" s="13" t="s">
        <v>566</v>
      </c>
      <c r="AC104" s="11" t="s">
        <v>11</v>
      </c>
      <c r="AD104" s="11" t="s">
        <v>10</v>
      </c>
      <c r="AE104" s="33">
        <v>52619376</v>
      </c>
      <c r="AF104" s="13" t="s">
        <v>565</v>
      </c>
      <c r="AG104" s="11">
        <v>300</v>
      </c>
      <c r="AH104" s="11" t="s">
        <v>8</v>
      </c>
      <c r="AI104" s="11">
        <v>0</v>
      </c>
      <c r="AJ104" s="11" t="s">
        <v>7</v>
      </c>
      <c r="AK104" s="46"/>
      <c r="AL104" s="47"/>
      <c r="AM104" s="46"/>
      <c r="AN104" s="46"/>
      <c r="AO104" s="46"/>
      <c r="AP104" s="26">
        <v>42767</v>
      </c>
      <c r="AQ104" s="26">
        <v>43069</v>
      </c>
      <c r="AR104" s="46"/>
      <c r="AS104" s="11" t="s">
        <v>6</v>
      </c>
      <c r="AT104" s="46"/>
      <c r="AU104" s="46"/>
      <c r="AV104" s="11" t="s">
        <v>6</v>
      </c>
      <c r="AW104" s="46"/>
      <c r="AX104" s="46"/>
      <c r="AY104" s="46"/>
      <c r="AZ104" s="96" t="s">
        <v>961</v>
      </c>
      <c r="BA104" s="9">
        <f>N104+AL104</f>
        <v>40902000</v>
      </c>
      <c r="BB104" s="6" t="s">
        <v>33</v>
      </c>
      <c r="BC104" s="1" t="s">
        <v>47</v>
      </c>
      <c r="BD104" s="1" t="s">
        <v>202</v>
      </c>
      <c r="BE104" s="2"/>
      <c r="BF104" s="107" t="s">
        <v>960</v>
      </c>
      <c r="BG104" s="1" t="s">
        <v>1</v>
      </c>
      <c r="BJ104" s="1" t="s">
        <v>0</v>
      </c>
      <c r="BK104" s="111" t="s">
        <v>562</v>
      </c>
      <c r="BL104" s="45">
        <f>($BP$2-E104)/AG104*100</f>
        <v>19.333333333333332</v>
      </c>
      <c r="BM104" s="45">
        <f>IF((($BP$2-AP104)/AG104)&gt;1,100,($BP$2-AP104)/AG104*100)</f>
        <v>19.333333333333332</v>
      </c>
      <c r="BO104" s="45">
        <f>VLOOKUP(A104,'[1]PAGOS-NACION'!A:AK,37,0)</f>
        <v>60</v>
      </c>
    </row>
    <row r="105" spans="1:67" ht="12.75" customHeight="1" x14ac:dyDescent="0.25">
      <c r="A105" s="103" t="s">
        <v>959</v>
      </c>
      <c r="B105" s="31" t="s">
        <v>23</v>
      </c>
      <c r="C105" s="1">
        <v>102</v>
      </c>
      <c r="D105" s="11" t="s">
        <v>957</v>
      </c>
      <c r="E105" s="27">
        <v>42767</v>
      </c>
      <c r="F105" s="11" t="s">
        <v>958</v>
      </c>
      <c r="G105" s="11" t="s">
        <v>59</v>
      </c>
      <c r="H105" s="11" t="s">
        <v>239</v>
      </c>
      <c r="I105" s="30" t="s">
        <v>15</v>
      </c>
      <c r="J105" s="15">
        <v>17417</v>
      </c>
      <c r="K105" s="15">
        <v>17017</v>
      </c>
      <c r="L105" s="11" t="s">
        <v>138</v>
      </c>
      <c r="M105" s="17">
        <v>7854000</v>
      </c>
      <c r="N105" s="17">
        <v>78540000</v>
      </c>
      <c r="O105" s="48" t="s">
        <v>17</v>
      </c>
      <c r="P105" s="11" t="s">
        <v>16</v>
      </c>
      <c r="Q105" s="11" t="s">
        <v>10</v>
      </c>
      <c r="R105" s="28">
        <v>52527301</v>
      </c>
      <c r="S105" s="16" t="s">
        <v>15</v>
      </c>
      <c r="T105" s="11" t="s">
        <v>502</v>
      </c>
      <c r="U105" s="15" t="s">
        <v>15</v>
      </c>
      <c r="V105" s="11" t="s">
        <v>957</v>
      </c>
      <c r="W105" s="11" t="s">
        <v>13</v>
      </c>
      <c r="X105" s="11" t="s">
        <v>39</v>
      </c>
      <c r="Y105" s="11" t="s">
        <v>284</v>
      </c>
      <c r="Z105" s="27">
        <v>42767</v>
      </c>
      <c r="AA105" s="11" t="s">
        <v>956</v>
      </c>
      <c r="AB105" s="13" t="s">
        <v>250</v>
      </c>
      <c r="AC105" s="11" t="s">
        <v>11</v>
      </c>
      <c r="AD105" s="11" t="s">
        <v>10</v>
      </c>
      <c r="AE105" s="33">
        <v>52197050</v>
      </c>
      <c r="AF105" s="53" t="s">
        <v>249</v>
      </c>
      <c r="AG105" s="11">
        <v>300</v>
      </c>
      <c r="AH105" s="11" t="s">
        <v>8</v>
      </c>
      <c r="AI105" s="11">
        <v>0</v>
      </c>
      <c r="AJ105" s="11" t="s">
        <v>7</v>
      </c>
      <c r="AK105" s="46"/>
      <c r="AL105" s="47"/>
      <c r="AM105" s="46"/>
      <c r="AN105" s="46"/>
      <c r="AO105" s="46"/>
      <c r="AP105" s="26">
        <v>42767</v>
      </c>
      <c r="AQ105" s="26">
        <v>43069</v>
      </c>
      <c r="AR105" s="46"/>
      <c r="AS105" s="11" t="s">
        <v>6</v>
      </c>
      <c r="AT105" s="46"/>
      <c r="AU105" s="46"/>
      <c r="AV105" s="11" t="s">
        <v>6</v>
      </c>
      <c r="AW105" s="46"/>
      <c r="AX105" s="46"/>
      <c r="AY105" s="46"/>
      <c r="AZ105" s="96" t="s">
        <v>955</v>
      </c>
      <c r="BA105" s="9">
        <f>N105+AL105</f>
        <v>78540000</v>
      </c>
      <c r="BB105" s="1" t="s">
        <v>5</v>
      </c>
      <c r="BC105" s="1" t="s">
        <v>47</v>
      </c>
      <c r="BD105" s="1" t="s">
        <v>202</v>
      </c>
      <c r="BE105" s="2"/>
      <c r="BF105" s="107" t="s">
        <v>954</v>
      </c>
      <c r="BG105" s="1" t="s">
        <v>1</v>
      </c>
      <c r="BJ105" s="1" t="s">
        <v>0</v>
      </c>
      <c r="BK105" s="90" t="s">
        <v>260</v>
      </c>
      <c r="BL105" s="45">
        <f>($BP$2-E105)/AG105*100</f>
        <v>19.333333333333332</v>
      </c>
      <c r="BM105" s="45">
        <f>IF((($BP$2-AP105)/AG105)&gt;1,100,($BP$2-AP105)/AG105*100)</f>
        <v>19.333333333333332</v>
      </c>
      <c r="BO105" s="45">
        <f>VLOOKUP(A105,'[1]PAGOS-NACION'!A:AK,37,0)</f>
        <v>60</v>
      </c>
    </row>
    <row r="106" spans="1:67" ht="12.75" customHeight="1" x14ac:dyDescent="0.25">
      <c r="A106" s="103" t="s">
        <v>953</v>
      </c>
      <c r="B106" s="31" t="s">
        <v>23</v>
      </c>
      <c r="C106" s="1">
        <v>103</v>
      </c>
      <c r="D106" s="11" t="s">
        <v>951</v>
      </c>
      <c r="E106" s="27">
        <v>42767</v>
      </c>
      <c r="F106" s="11" t="s">
        <v>952</v>
      </c>
      <c r="G106" s="11" t="s">
        <v>59</v>
      </c>
      <c r="H106" s="11" t="s">
        <v>239</v>
      </c>
      <c r="I106" s="30" t="s">
        <v>15</v>
      </c>
      <c r="J106" s="15">
        <v>18817</v>
      </c>
      <c r="K106" s="15">
        <v>17317</v>
      </c>
      <c r="L106" s="11" t="s">
        <v>18</v>
      </c>
      <c r="M106" s="17">
        <v>3559800</v>
      </c>
      <c r="N106" s="17">
        <v>35598000</v>
      </c>
      <c r="O106" s="48" t="s">
        <v>17</v>
      </c>
      <c r="P106" s="11" t="s">
        <v>16</v>
      </c>
      <c r="Q106" s="11" t="s">
        <v>10</v>
      </c>
      <c r="R106" s="28">
        <v>26203047</v>
      </c>
      <c r="S106" s="16" t="s">
        <v>15</v>
      </c>
      <c r="T106" s="11" t="s">
        <v>502</v>
      </c>
      <c r="U106" s="15" t="s">
        <v>15</v>
      </c>
      <c r="V106" s="11" t="s">
        <v>951</v>
      </c>
      <c r="W106" s="11" t="s">
        <v>13</v>
      </c>
      <c r="X106" s="11" t="s">
        <v>39</v>
      </c>
      <c r="Y106" s="11" t="s">
        <v>284</v>
      </c>
      <c r="Z106" s="27">
        <v>42767</v>
      </c>
      <c r="AA106" s="11" t="s">
        <v>950</v>
      </c>
      <c r="AB106" s="13" t="s">
        <v>132</v>
      </c>
      <c r="AC106" s="11" t="s">
        <v>11</v>
      </c>
      <c r="AD106" s="11" t="s">
        <v>10</v>
      </c>
      <c r="AE106" s="55">
        <v>80215978</v>
      </c>
      <c r="AF106" s="53" t="s">
        <v>131</v>
      </c>
      <c r="AG106" s="11">
        <v>300</v>
      </c>
      <c r="AH106" s="11" t="s">
        <v>8</v>
      </c>
      <c r="AI106" s="11">
        <v>0</v>
      </c>
      <c r="AJ106" s="11" t="s">
        <v>7</v>
      </c>
      <c r="AK106" s="46"/>
      <c r="AL106" s="47"/>
      <c r="AM106" s="46"/>
      <c r="AN106" s="46"/>
      <c r="AO106" s="46"/>
      <c r="AP106" s="26">
        <v>42767</v>
      </c>
      <c r="AQ106" s="26">
        <v>43069</v>
      </c>
      <c r="AR106" s="46"/>
      <c r="AS106" s="11" t="s">
        <v>6</v>
      </c>
      <c r="AT106" s="46"/>
      <c r="AU106" s="46"/>
      <c r="AV106" s="11" t="s">
        <v>6</v>
      </c>
      <c r="AW106" s="46"/>
      <c r="AX106" s="46"/>
      <c r="AY106" s="46"/>
      <c r="AZ106" s="96" t="s">
        <v>949</v>
      </c>
      <c r="BA106" s="9">
        <f>N106+AL106</f>
        <v>35598000</v>
      </c>
      <c r="BB106" s="1" t="s">
        <v>5</v>
      </c>
      <c r="BC106" s="1" t="s">
        <v>47</v>
      </c>
      <c r="BD106" s="1" t="s">
        <v>202</v>
      </c>
      <c r="BE106" s="2"/>
      <c r="BF106" s="107" t="s">
        <v>948</v>
      </c>
      <c r="BG106" s="1" t="s">
        <v>1</v>
      </c>
      <c r="BJ106" s="1" t="s">
        <v>0</v>
      </c>
      <c r="BK106" s="90" t="s">
        <v>260</v>
      </c>
      <c r="BL106" s="45">
        <f>($BP$2-E106)/AG106*100</f>
        <v>19.333333333333332</v>
      </c>
      <c r="BM106" s="45">
        <f>IF((($BP$2-AP106)/AG106)&gt;1,100,($BP$2-AP106)/AG106*100)</f>
        <v>19.333333333333332</v>
      </c>
      <c r="BO106" s="45">
        <f>VLOOKUP(A106,'[1]PAGOS-NACION'!A:AK,37,0)</f>
        <v>60</v>
      </c>
    </row>
    <row r="107" spans="1:67" ht="12.75" customHeight="1" x14ac:dyDescent="0.25">
      <c r="A107" s="103" t="s">
        <v>947</v>
      </c>
      <c r="B107" s="31" t="s">
        <v>23</v>
      </c>
      <c r="C107" s="1">
        <v>104</v>
      </c>
      <c r="D107" s="11" t="s">
        <v>945</v>
      </c>
      <c r="E107" s="27">
        <v>42767</v>
      </c>
      <c r="F107" s="11" t="s">
        <v>946</v>
      </c>
      <c r="G107" s="11" t="s">
        <v>59</v>
      </c>
      <c r="H107" s="11" t="s">
        <v>239</v>
      </c>
      <c r="I107" s="30" t="s">
        <v>15</v>
      </c>
      <c r="J107" s="15">
        <v>14117</v>
      </c>
      <c r="K107" s="15">
        <v>17117</v>
      </c>
      <c r="L107" s="11" t="s">
        <v>18</v>
      </c>
      <c r="M107" s="17">
        <v>4987800</v>
      </c>
      <c r="N107" s="17">
        <v>49878000</v>
      </c>
      <c r="O107" s="48" t="s">
        <v>17</v>
      </c>
      <c r="P107" s="11" t="s">
        <v>16</v>
      </c>
      <c r="Q107" s="11" t="s">
        <v>10</v>
      </c>
      <c r="R107" s="28">
        <v>35530986</v>
      </c>
      <c r="S107" s="16" t="s">
        <v>15</v>
      </c>
      <c r="T107" s="11" t="s">
        <v>502</v>
      </c>
      <c r="U107" s="15" t="s">
        <v>15</v>
      </c>
      <c r="V107" s="11" t="s">
        <v>945</v>
      </c>
      <c r="W107" s="11" t="s">
        <v>13</v>
      </c>
      <c r="X107" s="11" t="s">
        <v>39</v>
      </c>
      <c r="Y107" s="11" t="s">
        <v>284</v>
      </c>
      <c r="Z107" s="27">
        <v>42767</v>
      </c>
      <c r="AA107" s="11" t="s">
        <v>944</v>
      </c>
      <c r="AB107" s="13" t="s">
        <v>732</v>
      </c>
      <c r="AC107" s="11" t="s">
        <v>11</v>
      </c>
      <c r="AD107" s="11" t="s">
        <v>10</v>
      </c>
      <c r="AE107" s="33">
        <v>76323493</v>
      </c>
      <c r="AF107" s="53" t="s">
        <v>731</v>
      </c>
      <c r="AG107" s="11">
        <v>300</v>
      </c>
      <c r="AH107" s="11" t="s">
        <v>8</v>
      </c>
      <c r="AI107" s="11">
        <v>0</v>
      </c>
      <c r="AJ107" s="11" t="s">
        <v>7</v>
      </c>
      <c r="AK107" s="46"/>
      <c r="AL107" s="47"/>
      <c r="AM107" s="46"/>
      <c r="AN107" s="46"/>
      <c r="AO107" s="46"/>
      <c r="AP107" s="26">
        <v>42767</v>
      </c>
      <c r="AQ107" s="26">
        <v>43069</v>
      </c>
      <c r="AR107" s="46"/>
      <c r="AS107" s="11" t="s">
        <v>6</v>
      </c>
      <c r="AT107" s="46"/>
      <c r="AU107" s="46"/>
      <c r="AV107" s="11" t="s">
        <v>6</v>
      </c>
      <c r="AW107" s="46"/>
      <c r="AX107" s="46"/>
      <c r="AY107" s="46"/>
      <c r="AZ107" s="96" t="s">
        <v>943</v>
      </c>
      <c r="BA107" s="9">
        <f>N107+AL107</f>
        <v>49878000</v>
      </c>
      <c r="BB107" s="6" t="s">
        <v>48</v>
      </c>
      <c r="BC107" s="1" t="s">
        <v>47</v>
      </c>
      <c r="BD107" s="1" t="s">
        <v>202</v>
      </c>
      <c r="BE107" s="2"/>
      <c r="BF107" s="107" t="s">
        <v>942</v>
      </c>
      <c r="BG107" s="1" t="s">
        <v>1</v>
      </c>
      <c r="BJ107" s="1" t="s">
        <v>0</v>
      </c>
      <c r="BK107" s="90" t="s">
        <v>260</v>
      </c>
      <c r="BL107" s="45">
        <f>($BP$2-E107)/AG107*100</f>
        <v>19.333333333333332</v>
      </c>
      <c r="BM107" s="45">
        <f>IF((($BP$2-AP107)/AG107)&gt;1,100,($BP$2-AP107)/AG107*100)</f>
        <v>19.333333333333332</v>
      </c>
      <c r="BO107" s="45">
        <f>VLOOKUP(A107,'[1]PAGOS-NACION'!A:AK,37,0)</f>
        <v>60</v>
      </c>
    </row>
    <row r="108" spans="1:67" ht="12.75" customHeight="1" x14ac:dyDescent="0.25">
      <c r="A108" s="103" t="s">
        <v>941</v>
      </c>
      <c r="B108" s="31" t="s">
        <v>23</v>
      </c>
      <c r="C108" s="1">
        <v>105</v>
      </c>
      <c r="D108" s="11" t="s">
        <v>939</v>
      </c>
      <c r="E108" s="27">
        <v>42767</v>
      </c>
      <c r="F108" s="11" t="s">
        <v>940</v>
      </c>
      <c r="G108" s="11" t="s">
        <v>59</v>
      </c>
      <c r="H108" s="11" t="s">
        <v>239</v>
      </c>
      <c r="I108" s="30" t="s">
        <v>15</v>
      </c>
      <c r="J108" s="15">
        <v>11517</v>
      </c>
      <c r="K108" s="15">
        <v>17217</v>
      </c>
      <c r="L108" s="11" t="s">
        <v>659</v>
      </c>
      <c r="M108" s="17">
        <v>3559800</v>
      </c>
      <c r="N108" s="17">
        <v>35598000</v>
      </c>
      <c r="O108" s="48" t="s">
        <v>17</v>
      </c>
      <c r="P108" s="11" t="s">
        <v>16</v>
      </c>
      <c r="Q108" s="11" t="s">
        <v>10</v>
      </c>
      <c r="R108" s="28">
        <v>16621849</v>
      </c>
      <c r="S108" s="16" t="s">
        <v>15</v>
      </c>
      <c r="T108" s="11" t="s">
        <v>502</v>
      </c>
      <c r="U108" s="15" t="s">
        <v>15</v>
      </c>
      <c r="V108" s="11" t="s">
        <v>939</v>
      </c>
      <c r="W108" s="11" t="s">
        <v>13</v>
      </c>
      <c r="X108" s="11" t="s">
        <v>39</v>
      </c>
      <c r="Y108" s="11" t="s">
        <v>284</v>
      </c>
      <c r="Z108" s="27">
        <v>42767</v>
      </c>
      <c r="AA108" s="11" t="s">
        <v>938</v>
      </c>
      <c r="AB108" s="13" t="s">
        <v>688</v>
      </c>
      <c r="AC108" s="11" t="s">
        <v>11</v>
      </c>
      <c r="AD108" s="11" t="s">
        <v>10</v>
      </c>
      <c r="AE108" s="33">
        <v>79690000</v>
      </c>
      <c r="AF108" s="53" t="s">
        <v>701</v>
      </c>
      <c r="AG108" s="11">
        <v>300</v>
      </c>
      <c r="AH108" s="11" t="s">
        <v>8</v>
      </c>
      <c r="AI108" s="11">
        <v>0</v>
      </c>
      <c r="AJ108" s="11" t="s">
        <v>7</v>
      </c>
      <c r="AK108" s="46"/>
      <c r="AL108" s="47"/>
      <c r="AM108" s="46"/>
      <c r="AN108" s="46"/>
      <c r="AO108" s="46"/>
      <c r="AP108" s="26">
        <v>42767</v>
      </c>
      <c r="AQ108" s="26">
        <v>43069</v>
      </c>
      <c r="AR108" s="46"/>
      <c r="AS108" s="11" t="s">
        <v>6</v>
      </c>
      <c r="AT108" s="46"/>
      <c r="AU108" s="46"/>
      <c r="AV108" s="11" t="s">
        <v>6</v>
      </c>
      <c r="AW108" s="46"/>
      <c r="AX108" s="46"/>
      <c r="AY108" s="46"/>
      <c r="AZ108" s="96" t="s">
        <v>937</v>
      </c>
      <c r="BA108" s="9">
        <f>N108+AL108</f>
        <v>35598000</v>
      </c>
      <c r="BB108" s="6" t="s">
        <v>48</v>
      </c>
      <c r="BC108" s="1" t="s">
        <v>47</v>
      </c>
      <c r="BD108" s="1" t="s">
        <v>202</v>
      </c>
      <c r="BE108" s="2"/>
      <c r="BF108" s="107" t="s">
        <v>936</v>
      </c>
      <c r="BG108" s="1" t="s">
        <v>1</v>
      </c>
      <c r="BJ108" s="1" t="s">
        <v>0</v>
      </c>
      <c r="BK108" s="111" t="s">
        <v>562</v>
      </c>
      <c r="BL108" s="45">
        <f>($BP$2-E108)/AG108*100</f>
        <v>19.333333333333332</v>
      </c>
      <c r="BM108" s="45">
        <f>IF((($BP$2-AP108)/AG108)&gt;1,100,($BP$2-AP108)/AG108*100)</f>
        <v>19.333333333333332</v>
      </c>
      <c r="BO108" s="45">
        <f>VLOOKUP(A108,'[1]PAGOS-NACION'!A:AK,37,0)</f>
        <v>60</v>
      </c>
    </row>
    <row r="109" spans="1:67" ht="12.75" customHeight="1" x14ac:dyDescent="0.2">
      <c r="A109" s="103" t="s">
        <v>935</v>
      </c>
      <c r="B109" s="31" t="s">
        <v>23</v>
      </c>
      <c r="C109" s="1">
        <v>106</v>
      </c>
      <c r="D109" s="11" t="s">
        <v>933</v>
      </c>
      <c r="E109" s="27">
        <v>42767</v>
      </c>
      <c r="F109" s="11" t="s">
        <v>934</v>
      </c>
      <c r="G109" s="11" t="s">
        <v>59</v>
      </c>
      <c r="H109" s="11" t="s">
        <v>239</v>
      </c>
      <c r="I109" s="30" t="s">
        <v>15</v>
      </c>
      <c r="J109" s="15">
        <v>7917</v>
      </c>
      <c r="K109" s="15">
        <v>17417</v>
      </c>
      <c r="L109" s="11" t="s">
        <v>18</v>
      </c>
      <c r="M109" s="17">
        <v>7854000</v>
      </c>
      <c r="N109" s="17">
        <v>78540000</v>
      </c>
      <c r="O109" s="48" t="s">
        <v>17</v>
      </c>
      <c r="P109" s="11" t="s">
        <v>16</v>
      </c>
      <c r="Q109" s="11" t="s">
        <v>10</v>
      </c>
      <c r="R109" s="28">
        <v>40927519</v>
      </c>
      <c r="S109" s="16" t="s">
        <v>15</v>
      </c>
      <c r="T109" s="11" t="s">
        <v>502</v>
      </c>
      <c r="U109" s="15" t="s">
        <v>15</v>
      </c>
      <c r="V109" s="11" t="s">
        <v>933</v>
      </c>
      <c r="W109" s="11" t="s">
        <v>13</v>
      </c>
      <c r="X109" s="11" t="s">
        <v>39</v>
      </c>
      <c r="Y109" s="11" t="s">
        <v>284</v>
      </c>
      <c r="Z109" s="27">
        <v>42767</v>
      </c>
      <c r="AA109" s="11" t="s">
        <v>932</v>
      </c>
      <c r="AB109" s="13" t="s">
        <v>112</v>
      </c>
      <c r="AC109" s="11" t="s">
        <v>11</v>
      </c>
      <c r="AD109" s="11" t="s">
        <v>10</v>
      </c>
      <c r="AE109" s="100">
        <v>41779996</v>
      </c>
      <c r="AF109" s="13" t="s">
        <v>531</v>
      </c>
      <c r="AG109" s="11">
        <v>300</v>
      </c>
      <c r="AH109" s="11" t="s">
        <v>8</v>
      </c>
      <c r="AI109" s="11">
        <v>0</v>
      </c>
      <c r="AJ109" s="11" t="s">
        <v>7</v>
      </c>
      <c r="AK109" s="46"/>
      <c r="AL109" s="47"/>
      <c r="AM109" s="46"/>
      <c r="AN109" s="46"/>
      <c r="AO109" s="46"/>
      <c r="AP109" s="26">
        <v>42767</v>
      </c>
      <c r="AQ109" s="26">
        <v>43069</v>
      </c>
      <c r="AR109" s="46"/>
      <c r="AS109" s="11" t="s">
        <v>6</v>
      </c>
      <c r="AT109" s="46"/>
      <c r="AU109" s="46"/>
      <c r="AV109" s="11" t="s">
        <v>6</v>
      </c>
      <c r="AW109" s="46"/>
      <c r="AX109" s="46"/>
      <c r="AY109" s="46"/>
      <c r="AZ109" s="96" t="s">
        <v>931</v>
      </c>
      <c r="BA109" s="9">
        <f>N109+AL109</f>
        <v>78540000</v>
      </c>
      <c r="BB109" s="1" t="s">
        <v>5</v>
      </c>
      <c r="BC109" s="1" t="s">
        <v>47</v>
      </c>
      <c r="BD109" s="1" t="s">
        <v>202</v>
      </c>
      <c r="BE109" s="2"/>
      <c r="BF109" s="107" t="s">
        <v>930</v>
      </c>
      <c r="BG109" s="1" t="s">
        <v>1</v>
      </c>
      <c r="BJ109" s="1" t="s">
        <v>0</v>
      </c>
      <c r="BK109" s="90" t="s">
        <v>260</v>
      </c>
      <c r="BL109" s="45">
        <f>($BP$2-E109)/AG109*100</f>
        <v>19.333333333333332</v>
      </c>
      <c r="BM109" s="45">
        <f>IF((($BP$2-AP109)/AG109)&gt;1,100,($BP$2-AP109)/AG109*100)</f>
        <v>19.333333333333332</v>
      </c>
      <c r="BO109" s="45">
        <f>VLOOKUP(A109,'[1]PAGOS-NACION'!A:AK,37,0)</f>
        <v>60</v>
      </c>
    </row>
    <row r="110" spans="1:67" ht="12.75" customHeight="1" x14ac:dyDescent="0.25">
      <c r="A110" s="103" t="s">
        <v>929</v>
      </c>
      <c r="B110" s="31" t="s">
        <v>23</v>
      </c>
      <c r="C110" s="1">
        <v>107</v>
      </c>
      <c r="D110" s="11" t="s">
        <v>927</v>
      </c>
      <c r="E110" s="27">
        <v>42768</v>
      </c>
      <c r="F110" s="11" t="s">
        <v>928</v>
      </c>
      <c r="G110" s="11" t="s">
        <v>59</v>
      </c>
      <c r="H110" s="11" t="s">
        <v>239</v>
      </c>
      <c r="I110" s="30" t="s">
        <v>15</v>
      </c>
      <c r="J110" s="15">
        <v>10217</v>
      </c>
      <c r="K110" s="15">
        <v>17617</v>
      </c>
      <c r="L110" s="11" t="s">
        <v>42</v>
      </c>
      <c r="M110" s="17">
        <v>4457400</v>
      </c>
      <c r="N110" s="17">
        <v>44574000</v>
      </c>
      <c r="O110" s="48" t="s">
        <v>17</v>
      </c>
      <c r="P110" s="11" t="s">
        <v>16</v>
      </c>
      <c r="Q110" s="11" t="s">
        <v>10</v>
      </c>
      <c r="R110" s="28">
        <v>51984445</v>
      </c>
      <c r="S110" s="16" t="s">
        <v>15</v>
      </c>
      <c r="T110" s="11" t="s">
        <v>502</v>
      </c>
      <c r="U110" s="15" t="s">
        <v>15</v>
      </c>
      <c r="V110" s="11" t="s">
        <v>927</v>
      </c>
      <c r="W110" s="11" t="s">
        <v>13</v>
      </c>
      <c r="X110" s="11" t="s">
        <v>39</v>
      </c>
      <c r="Y110" s="11" t="s">
        <v>284</v>
      </c>
      <c r="Z110" s="27">
        <v>42768</v>
      </c>
      <c r="AA110" s="11" t="s">
        <v>926</v>
      </c>
      <c r="AB110" s="13" t="s">
        <v>36</v>
      </c>
      <c r="AC110" s="11" t="s">
        <v>11</v>
      </c>
      <c r="AD110" s="11" t="s">
        <v>10</v>
      </c>
      <c r="AE110" s="33">
        <v>11342150</v>
      </c>
      <c r="AF110" s="53" t="s">
        <v>122</v>
      </c>
      <c r="AG110" s="11">
        <v>300</v>
      </c>
      <c r="AH110" s="11" t="s">
        <v>8</v>
      </c>
      <c r="AI110" s="11">
        <v>0</v>
      </c>
      <c r="AJ110" s="11" t="s">
        <v>7</v>
      </c>
      <c r="AK110" s="46"/>
      <c r="AL110" s="47"/>
      <c r="AM110" s="46"/>
      <c r="AN110" s="46"/>
      <c r="AO110" s="46"/>
      <c r="AP110" s="26">
        <v>42768</v>
      </c>
      <c r="AQ110" s="26">
        <v>43070</v>
      </c>
      <c r="AR110" s="46"/>
      <c r="AS110" s="11" t="s">
        <v>6</v>
      </c>
      <c r="AT110" s="46"/>
      <c r="AU110" s="46"/>
      <c r="AV110" s="11" t="s">
        <v>6</v>
      </c>
      <c r="AW110" s="46"/>
      <c r="AX110" s="46"/>
      <c r="AY110" s="46"/>
      <c r="AZ110" s="96" t="s">
        <v>925</v>
      </c>
      <c r="BA110" s="9">
        <f>N110+AL110</f>
        <v>44574000</v>
      </c>
      <c r="BB110" s="6" t="s">
        <v>48</v>
      </c>
      <c r="BC110" s="1" t="s">
        <v>47</v>
      </c>
      <c r="BD110" s="1" t="s">
        <v>202</v>
      </c>
      <c r="BE110" s="2"/>
      <c r="BF110" s="107" t="s">
        <v>924</v>
      </c>
      <c r="BG110" s="1" t="s">
        <v>1</v>
      </c>
      <c r="BK110" s="111" t="s">
        <v>562</v>
      </c>
      <c r="BL110" s="45">
        <f>($BP$2-E110)/AG110*100</f>
        <v>19</v>
      </c>
      <c r="BM110" s="45">
        <f>IF((($BP$2-AP110)/AG110)&gt;1,100,($BP$2-AP110)/AG110*100)</f>
        <v>19</v>
      </c>
      <c r="BO110" s="45">
        <f>VLOOKUP(A110,'[1]PAGOS-NACION'!A:AK,37,0)</f>
        <v>59.666666666666671</v>
      </c>
    </row>
    <row r="111" spans="1:67" ht="12.75" customHeight="1" x14ac:dyDescent="0.25">
      <c r="A111" s="103" t="s">
        <v>923</v>
      </c>
      <c r="B111" s="31" t="s">
        <v>23</v>
      </c>
      <c r="C111" s="1">
        <v>108</v>
      </c>
      <c r="D111" s="11" t="s">
        <v>922</v>
      </c>
      <c r="E111" s="27">
        <v>42768</v>
      </c>
      <c r="F111" s="11" t="s">
        <v>921</v>
      </c>
      <c r="G111" s="11" t="s">
        <v>59</v>
      </c>
      <c r="H111" s="11" t="s">
        <v>239</v>
      </c>
      <c r="I111" s="30" t="s">
        <v>15</v>
      </c>
      <c r="J111" s="15">
        <v>15417</v>
      </c>
      <c r="K111" s="15">
        <v>17717</v>
      </c>
      <c r="L111" s="11" t="s">
        <v>42</v>
      </c>
      <c r="M111" s="17">
        <v>3559800</v>
      </c>
      <c r="N111" s="17">
        <v>35598000</v>
      </c>
      <c r="O111" s="48" t="s">
        <v>17</v>
      </c>
      <c r="P111" s="11" t="s">
        <v>16</v>
      </c>
      <c r="Q111" s="11" t="s">
        <v>10</v>
      </c>
      <c r="R111" s="28">
        <v>1020762930</v>
      </c>
      <c r="S111" s="16" t="s">
        <v>15</v>
      </c>
      <c r="T111" s="11" t="s">
        <v>205</v>
      </c>
      <c r="U111" s="15" t="s">
        <v>15</v>
      </c>
      <c r="V111" s="11" t="s">
        <v>920</v>
      </c>
      <c r="W111" s="11" t="s">
        <v>13</v>
      </c>
      <c r="X111" s="11" t="s">
        <v>39</v>
      </c>
      <c r="Y111" s="11" t="s">
        <v>284</v>
      </c>
      <c r="Z111" s="27">
        <v>42768</v>
      </c>
      <c r="AA111" s="11" t="s">
        <v>919</v>
      </c>
      <c r="AB111" s="13" t="s">
        <v>36</v>
      </c>
      <c r="AC111" s="11" t="s">
        <v>11</v>
      </c>
      <c r="AD111" s="11" t="s">
        <v>10</v>
      </c>
      <c r="AE111" s="33">
        <v>11342150</v>
      </c>
      <c r="AF111" s="53" t="s">
        <v>122</v>
      </c>
      <c r="AG111" s="11">
        <v>300</v>
      </c>
      <c r="AH111" s="11" t="s">
        <v>8</v>
      </c>
      <c r="AI111" s="11">
        <v>0</v>
      </c>
      <c r="AJ111" s="11" t="s">
        <v>7</v>
      </c>
      <c r="AK111" s="46"/>
      <c r="AL111" s="47"/>
      <c r="AM111" s="46"/>
      <c r="AN111" s="46"/>
      <c r="AO111" s="46"/>
      <c r="AP111" s="26">
        <v>42768</v>
      </c>
      <c r="AQ111" s="26">
        <v>43070</v>
      </c>
      <c r="AR111" s="46"/>
      <c r="AS111" s="11" t="s">
        <v>6</v>
      </c>
      <c r="AT111" s="46"/>
      <c r="AU111" s="46"/>
      <c r="AV111" s="11" t="s">
        <v>6</v>
      </c>
      <c r="AW111" s="46"/>
      <c r="AX111" s="46"/>
      <c r="AY111" s="46"/>
      <c r="AZ111" s="96" t="s">
        <v>918</v>
      </c>
      <c r="BA111" s="9">
        <f>N111+AL111</f>
        <v>35598000</v>
      </c>
      <c r="BB111" s="6" t="s">
        <v>48</v>
      </c>
      <c r="BC111" s="1" t="s">
        <v>47</v>
      </c>
      <c r="BD111" s="1" t="s">
        <v>202</v>
      </c>
      <c r="BE111" s="2"/>
      <c r="BF111" s="107" t="s">
        <v>917</v>
      </c>
      <c r="BG111" s="1" t="s">
        <v>1</v>
      </c>
      <c r="BK111" s="111" t="s">
        <v>562</v>
      </c>
      <c r="BL111" s="45">
        <f>($BP$2-E111)/AG111*100</f>
        <v>19</v>
      </c>
      <c r="BM111" s="45">
        <f>IF((($BP$2-AP111)/AG111)&gt;1,100,($BP$2-AP111)/AG111*100)</f>
        <v>19</v>
      </c>
      <c r="BO111" s="45">
        <f>VLOOKUP(A111,'[1]PAGOS-NACION'!A:AK,37,0)</f>
        <v>49.666666666666671</v>
      </c>
    </row>
    <row r="112" spans="1:67" ht="12.75" customHeight="1" x14ac:dyDescent="0.25">
      <c r="A112" s="103" t="s">
        <v>916</v>
      </c>
      <c r="B112" s="31" t="s">
        <v>23</v>
      </c>
      <c r="C112" s="1">
        <v>109</v>
      </c>
      <c r="D112" s="11" t="s">
        <v>914</v>
      </c>
      <c r="E112" s="27">
        <v>42768</v>
      </c>
      <c r="F112" s="11" t="s">
        <v>915</v>
      </c>
      <c r="G112" s="11" t="s">
        <v>59</v>
      </c>
      <c r="H112" s="11" t="s">
        <v>239</v>
      </c>
      <c r="I112" s="30" t="s">
        <v>15</v>
      </c>
      <c r="J112" s="15">
        <v>8817</v>
      </c>
      <c r="K112" s="15">
        <v>17817</v>
      </c>
      <c r="L112" s="11" t="s">
        <v>193</v>
      </c>
      <c r="M112" s="17">
        <v>4987800</v>
      </c>
      <c r="N112" s="17">
        <v>49878000</v>
      </c>
      <c r="O112" s="48" t="s">
        <v>17</v>
      </c>
      <c r="P112" s="11" t="s">
        <v>16</v>
      </c>
      <c r="Q112" s="11" t="s">
        <v>10</v>
      </c>
      <c r="R112" s="28">
        <v>52718992</v>
      </c>
      <c r="S112" s="16" t="s">
        <v>15</v>
      </c>
      <c r="T112" s="11" t="s">
        <v>41</v>
      </c>
      <c r="U112" s="15" t="s">
        <v>15</v>
      </c>
      <c r="V112" s="11" t="s">
        <v>914</v>
      </c>
      <c r="W112" s="11" t="s">
        <v>13</v>
      </c>
      <c r="X112" s="11" t="s">
        <v>39</v>
      </c>
      <c r="Y112" s="11" t="s">
        <v>284</v>
      </c>
      <c r="Z112" s="27">
        <v>42769</v>
      </c>
      <c r="AA112" s="11" t="s">
        <v>913</v>
      </c>
      <c r="AB112" s="13" t="s">
        <v>360</v>
      </c>
      <c r="AC112" s="11" t="s">
        <v>11</v>
      </c>
      <c r="AD112" s="11" t="s">
        <v>10</v>
      </c>
      <c r="AE112" s="33">
        <v>52973402</v>
      </c>
      <c r="AF112" s="53" t="s">
        <v>359</v>
      </c>
      <c r="AG112" s="11">
        <v>300</v>
      </c>
      <c r="AH112" s="11" t="s">
        <v>8</v>
      </c>
      <c r="AI112" s="11">
        <v>0</v>
      </c>
      <c r="AJ112" s="11" t="s">
        <v>7</v>
      </c>
      <c r="AK112" s="46"/>
      <c r="AL112" s="47"/>
      <c r="AM112" s="46"/>
      <c r="AN112" s="46"/>
      <c r="AO112" s="46"/>
      <c r="AP112" s="26">
        <v>42769</v>
      </c>
      <c r="AQ112" s="26">
        <v>43071</v>
      </c>
      <c r="AR112" s="46"/>
      <c r="AS112" s="11" t="s">
        <v>6</v>
      </c>
      <c r="AT112" s="46"/>
      <c r="AU112" s="46"/>
      <c r="AV112" s="11" t="s">
        <v>6</v>
      </c>
      <c r="AW112" s="46"/>
      <c r="AX112" s="46"/>
      <c r="AY112" s="46"/>
      <c r="AZ112" s="96" t="s">
        <v>912</v>
      </c>
      <c r="BA112" s="9">
        <f>N112+AL112</f>
        <v>49878000</v>
      </c>
      <c r="BB112" s="6" t="s">
        <v>33</v>
      </c>
      <c r="BC112" s="1" t="s">
        <v>47</v>
      </c>
      <c r="BD112" s="1" t="s">
        <v>202</v>
      </c>
      <c r="BE112" s="2"/>
      <c r="BF112" s="107" t="s">
        <v>911</v>
      </c>
      <c r="BG112" s="1" t="s">
        <v>1</v>
      </c>
      <c r="BK112" s="111" t="s">
        <v>562</v>
      </c>
      <c r="BL112" s="45">
        <f>($BP$2-E112)/AG112*100</f>
        <v>19</v>
      </c>
      <c r="BM112" s="45">
        <f>IF((($BP$2-AP112)/AG112)&gt;1,100,($BP$2-AP112)/AG112*100)</f>
        <v>18.666666666666668</v>
      </c>
      <c r="BO112" s="45">
        <f>VLOOKUP(A112,'[1]PAGOS-NACION'!A:AK,37,0)</f>
        <v>59.333333333333329</v>
      </c>
    </row>
    <row r="113" spans="1:67" ht="12.75" customHeight="1" x14ac:dyDescent="0.25">
      <c r="A113" s="103" t="s">
        <v>910</v>
      </c>
      <c r="B113" s="31" t="s">
        <v>23</v>
      </c>
      <c r="C113" s="1">
        <v>110</v>
      </c>
      <c r="D113" s="11" t="s">
        <v>908</v>
      </c>
      <c r="E113" s="27">
        <v>42769</v>
      </c>
      <c r="F113" s="11" t="s">
        <v>909</v>
      </c>
      <c r="G113" s="11" t="s">
        <v>59</v>
      </c>
      <c r="H113" s="11" t="s">
        <v>239</v>
      </c>
      <c r="I113" s="30" t="s">
        <v>15</v>
      </c>
      <c r="J113" s="15">
        <v>11817</v>
      </c>
      <c r="K113" s="15">
        <v>18817</v>
      </c>
      <c r="L113" s="11" t="s">
        <v>56</v>
      </c>
      <c r="M113" s="17">
        <v>4987800</v>
      </c>
      <c r="N113" s="17">
        <v>49878000</v>
      </c>
      <c r="O113" s="48" t="s">
        <v>17</v>
      </c>
      <c r="P113" s="11" t="s">
        <v>16</v>
      </c>
      <c r="Q113" s="11" t="s">
        <v>10</v>
      </c>
      <c r="R113" s="28">
        <v>22585571</v>
      </c>
      <c r="S113" s="16" t="s">
        <v>15</v>
      </c>
      <c r="T113" s="11" t="s">
        <v>156</v>
      </c>
      <c r="U113" s="15" t="s">
        <v>15</v>
      </c>
      <c r="V113" s="11" t="s">
        <v>908</v>
      </c>
      <c r="W113" s="11" t="s">
        <v>13</v>
      </c>
      <c r="X113" s="11" t="s">
        <v>39</v>
      </c>
      <c r="Y113" s="11" t="s">
        <v>284</v>
      </c>
      <c r="Z113" s="27">
        <v>42769</v>
      </c>
      <c r="AA113" s="11" t="s">
        <v>907</v>
      </c>
      <c r="AB113" s="13" t="s">
        <v>688</v>
      </c>
      <c r="AC113" s="11" t="s">
        <v>11</v>
      </c>
      <c r="AD113" s="11" t="s">
        <v>10</v>
      </c>
      <c r="AE113" s="33">
        <v>79690000</v>
      </c>
      <c r="AF113" s="53" t="s">
        <v>701</v>
      </c>
      <c r="AG113" s="11">
        <v>300</v>
      </c>
      <c r="AH113" s="11" t="s">
        <v>8</v>
      </c>
      <c r="AI113" s="11">
        <v>0</v>
      </c>
      <c r="AJ113" s="11" t="s">
        <v>7</v>
      </c>
      <c r="AK113" s="46"/>
      <c r="AL113" s="47"/>
      <c r="AM113" s="46"/>
      <c r="AN113" s="46"/>
      <c r="AO113" s="46"/>
      <c r="AP113" s="26">
        <v>42769</v>
      </c>
      <c r="AQ113" s="26">
        <v>43071</v>
      </c>
      <c r="AR113" s="46"/>
      <c r="AS113" s="11" t="s">
        <v>415</v>
      </c>
      <c r="AT113" s="112">
        <v>42832</v>
      </c>
      <c r="AU113" s="11">
        <v>12</v>
      </c>
      <c r="AV113" s="11" t="s">
        <v>6</v>
      </c>
      <c r="AW113" s="46"/>
      <c r="AX113" s="46"/>
      <c r="AY113" s="11" t="s">
        <v>906</v>
      </c>
      <c r="AZ113" s="96" t="s">
        <v>905</v>
      </c>
      <c r="BA113" s="9">
        <f>N113+AL113</f>
        <v>49878000</v>
      </c>
      <c r="BB113" s="6" t="s">
        <v>48</v>
      </c>
      <c r="BC113" s="1" t="s">
        <v>47</v>
      </c>
      <c r="BD113" s="1" t="s">
        <v>202</v>
      </c>
      <c r="BE113" s="2"/>
      <c r="BF113" s="107" t="s">
        <v>904</v>
      </c>
      <c r="BG113" s="1" t="s">
        <v>411</v>
      </c>
      <c r="BK113" s="111" t="s">
        <v>562</v>
      </c>
      <c r="BL113" s="45">
        <f>($BP$2-E113)/AG113*100</f>
        <v>18.666666666666668</v>
      </c>
      <c r="BM113" s="45">
        <f>IF((($BP$2-AP113)/AG113)&gt;1,100,($BP$2-AP113)/AG113*100)</f>
        <v>18.666666666666668</v>
      </c>
      <c r="BO113" s="45">
        <f>VLOOKUP(A113,'[1]PAGOS-NACION'!A:AK,37,0)</f>
        <v>55.333333333333336</v>
      </c>
    </row>
    <row r="114" spans="1:67" ht="12.75" customHeight="1" x14ac:dyDescent="0.25">
      <c r="A114" s="103" t="s">
        <v>903</v>
      </c>
      <c r="B114" s="31" t="s">
        <v>23</v>
      </c>
      <c r="C114" s="1">
        <v>111</v>
      </c>
      <c r="D114" s="11" t="s">
        <v>901</v>
      </c>
      <c r="E114" s="27">
        <v>42769</v>
      </c>
      <c r="F114" s="11" t="s">
        <v>902</v>
      </c>
      <c r="G114" s="11" t="s">
        <v>59</v>
      </c>
      <c r="H114" s="11" t="s">
        <v>239</v>
      </c>
      <c r="I114" s="30" t="s">
        <v>15</v>
      </c>
      <c r="J114" s="15">
        <v>3217</v>
      </c>
      <c r="K114" s="15">
        <v>18917</v>
      </c>
      <c r="L114" s="11" t="s">
        <v>193</v>
      </c>
      <c r="M114" s="17">
        <v>4987800</v>
      </c>
      <c r="N114" s="17">
        <v>49878000</v>
      </c>
      <c r="O114" s="48" t="s">
        <v>17</v>
      </c>
      <c r="P114" s="11" t="s">
        <v>16</v>
      </c>
      <c r="Q114" s="11" t="s">
        <v>10</v>
      </c>
      <c r="R114" s="28">
        <v>1010182072</v>
      </c>
      <c r="S114" s="16" t="s">
        <v>15</v>
      </c>
      <c r="T114" s="11" t="s">
        <v>205</v>
      </c>
      <c r="U114" s="15" t="s">
        <v>15</v>
      </c>
      <c r="V114" s="11" t="s">
        <v>901</v>
      </c>
      <c r="W114" s="11" t="s">
        <v>13</v>
      </c>
      <c r="X114" s="11" t="s">
        <v>39</v>
      </c>
      <c r="Y114" s="11" t="s">
        <v>284</v>
      </c>
      <c r="Z114" s="27">
        <v>42769</v>
      </c>
      <c r="AA114" s="11" t="s">
        <v>900</v>
      </c>
      <c r="AB114" s="13" t="s">
        <v>297</v>
      </c>
      <c r="AC114" s="11" t="s">
        <v>11</v>
      </c>
      <c r="AD114" s="11" t="s">
        <v>10</v>
      </c>
      <c r="AE114" s="33">
        <v>70547559</v>
      </c>
      <c r="AF114" s="13" t="s">
        <v>296</v>
      </c>
      <c r="AG114" s="11">
        <v>300</v>
      </c>
      <c r="AH114" s="11" t="s">
        <v>8</v>
      </c>
      <c r="AI114" s="11">
        <v>0</v>
      </c>
      <c r="AJ114" s="11" t="s">
        <v>7</v>
      </c>
      <c r="AK114" s="46"/>
      <c r="AL114" s="47"/>
      <c r="AM114" s="46"/>
      <c r="AN114" s="46"/>
      <c r="AO114" s="46"/>
      <c r="AP114" s="26">
        <v>42769</v>
      </c>
      <c r="AQ114" s="26">
        <v>43071</v>
      </c>
      <c r="AR114" s="46"/>
      <c r="AS114" s="11" t="s">
        <v>6</v>
      </c>
      <c r="AT114" s="11"/>
      <c r="AU114" s="46"/>
      <c r="AV114" s="11" t="s">
        <v>415</v>
      </c>
      <c r="AW114" s="11" t="s">
        <v>899</v>
      </c>
      <c r="AX114" s="27">
        <v>42929</v>
      </c>
      <c r="AY114" s="46"/>
      <c r="AZ114" s="96" t="s">
        <v>898</v>
      </c>
      <c r="BA114" s="9">
        <f>N114+AL114</f>
        <v>49878000</v>
      </c>
      <c r="BB114" s="6" t="s">
        <v>48</v>
      </c>
      <c r="BC114" s="1" t="s">
        <v>47</v>
      </c>
      <c r="BD114" s="1" t="s">
        <v>202</v>
      </c>
      <c r="BE114" s="2"/>
      <c r="BF114" s="107" t="s">
        <v>897</v>
      </c>
      <c r="BG114" s="1" t="s">
        <v>1</v>
      </c>
      <c r="BI114" s="6" t="s">
        <v>799</v>
      </c>
      <c r="BK114" s="111" t="s">
        <v>562</v>
      </c>
      <c r="BL114" s="45">
        <f>($BP$2-E114)/AG114*100</f>
        <v>18.666666666666668</v>
      </c>
      <c r="BM114" s="45">
        <f>IF((($BP$2-AP114)/AG114)&gt;1,100,($BP$2-AP114)/AG114*100)</f>
        <v>18.666666666666668</v>
      </c>
      <c r="BO114" s="45">
        <f>VLOOKUP(A114,'[1]PAGOS-NACION'!A:AK,37,0)</f>
        <v>59.333333333333329</v>
      </c>
    </row>
    <row r="115" spans="1:67" ht="12.75" customHeight="1" x14ac:dyDescent="0.25">
      <c r="A115" s="103" t="s">
        <v>896</v>
      </c>
      <c r="B115" s="31" t="s">
        <v>23</v>
      </c>
      <c r="C115" s="1">
        <v>112</v>
      </c>
      <c r="D115" s="11" t="s">
        <v>894</v>
      </c>
      <c r="E115" s="27">
        <v>42769</v>
      </c>
      <c r="F115" s="11" t="s">
        <v>895</v>
      </c>
      <c r="G115" s="11" t="s">
        <v>59</v>
      </c>
      <c r="H115" s="11" t="s">
        <v>239</v>
      </c>
      <c r="I115" s="30" t="s">
        <v>15</v>
      </c>
      <c r="J115" s="15">
        <v>18417</v>
      </c>
      <c r="K115" s="15">
        <v>19017</v>
      </c>
      <c r="L115" s="11" t="s">
        <v>177</v>
      </c>
      <c r="M115" s="17">
        <v>5518200</v>
      </c>
      <c r="N115" s="17">
        <v>55182000</v>
      </c>
      <c r="O115" s="48" t="s">
        <v>17</v>
      </c>
      <c r="P115" s="11" t="s">
        <v>16</v>
      </c>
      <c r="Q115" s="11" t="s">
        <v>10</v>
      </c>
      <c r="R115" s="28">
        <v>5207802</v>
      </c>
      <c r="S115" s="16" t="s">
        <v>15</v>
      </c>
      <c r="T115" s="11" t="s">
        <v>55</v>
      </c>
      <c r="U115" s="15" t="s">
        <v>15</v>
      </c>
      <c r="V115" s="11" t="s">
        <v>894</v>
      </c>
      <c r="W115" s="11" t="s">
        <v>13</v>
      </c>
      <c r="X115" s="11" t="s">
        <v>39</v>
      </c>
      <c r="Y115" s="11" t="s">
        <v>284</v>
      </c>
      <c r="Z115" s="27">
        <v>42769</v>
      </c>
      <c r="AA115" s="11" t="s">
        <v>893</v>
      </c>
      <c r="AB115" s="13" t="s">
        <v>752</v>
      </c>
      <c r="AC115" s="11" t="s">
        <v>11</v>
      </c>
      <c r="AD115" s="11" t="s">
        <v>10</v>
      </c>
      <c r="AE115" s="33">
        <v>51891055</v>
      </c>
      <c r="AF115" s="53" t="s">
        <v>751</v>
      </c>
      <c r="AG115" s="11">
        <v>300</v>
      </c>
      <c r="AH115" s="11" t="s">
        <v>8</v>
      </c>
      <c r="AI115" s="11">
        <v>0</v>
      </c>
      <c r="AJ115" s="11" t="s">
        <v>7</v>
      </c>
      <c r="AK115" s="46"/>
      <c r="AL115" s="47"/>
      <c r="AM115" s="46"/>
      <c r="AN115" s="46"/>
      <c r="AO115" s="46"/>
      <c r="AP115" s="26">
        <v>42769</v>
      </c>
      <c r="AQ115" s="26">
        <v>43071</v>
      </c>
      <c r="AR115" s="46"/>
      <c r="AS115" s="11" t="s">
        <v>6</v>
      </c>
      <c r="AT115" s="46"/>
      <c r="AU115" s="46"/>
      <c r="AV115" s="11" t="s">
        <v>6</v>
      </c>
      <c r="AW115" s="46"/>
      <c r="AX115" s="46"/>
      <c r="AY115" s="46"/>
      <c r="AZ115" s="96" t="s">
        <v>892</v>
      </c>
      <c r="BA115" s="9">
        <f>N115+AL115</f>
        <v>55182000</v>
      </c>
      <c r="BB115" s="6" t="s">
        <v>48</v>
      </c>
      <c r="BC115" s="1" t="s">
        <v>47</v>
      </c>
      <c r="BD115" s="1" t="s">
        <v>202</v>
      </c>
      <c r="BE115" s="2"/>
      <c r="BF115" s="107" t="s">
        <v>891</v>
      </c>
      <c r="BG115" s="1" t="s">
        <v>1</v>
      </c>
      <c r="BK115" s="111" t="s">
        <v>562</v>
      </c>
      <c r="BL115" s="45">
        <f>($BP$2-E115)/AG115*100</f>
        <v>18.666666666666668</v>
      </c>
      <c r="BM115" s="45">
        <f>IF((($BP$2-AP115)/AG115)&gt;1,100,($BP$2-AP115)/AG115*100)</f>
        <v>18.666666666666668</v>
      </c>
      <c r="BO115" s="45">
        <f>VLOOKUP(A115,'[1]PAGOS-NACION'!A:AK,37,0)</f>
        <v>59.333333333333329</v>
      </c>
    </row>
    <row r="116" spans="1:67" ht="12.75" customHeight="1" x14ac:dyDescent="0.25">
      <c r="A116" s="103" t="s">
        <v>890</v>
      </c>
      <c r="B116" s="31" t="s">
        <v>23</v>
      </c>
      <c r="C116" s="1">
        <v>113</v>
      </c>
      <c r="D116" s="11" t="s">
        <v>888</v>
      </c>
      <c r="E116" s="27">
        <v>42769</v>
      </c>
      <c r="F116" s="11" t="s">
        <v>889</v>
      </c>
      <c r="G116" s="11" t="s">
        <v>59</v>
      </c>
      <c r="H116" s="11" t="s">
        <v>239</v>
      </c>
      <c r="I116" s="30" t="s">
        <v>15</v>
      </c>
      <c r="J116" s="15">
        <v>20117</v>
      </c>
      <c r="K116" s="15">
        <v>19117</v>
      </c>
      <c r="L116" s="11" t="s">
        <v>229</v>
      </c>
      <c r="M116" s="17">
        <v>4987800</v>
      </c>
      <c r="N116" s="17">
        <v>49878000</v>
      </c>
      <c r="O116" s="48" t="s">
        <v>17</v>
      </c>
      <c r="P116" s="11" t="s">
        <v>16</v>
      </c>
      <c r="Q116" s="11" t="s">
        <v>10</v>
      </c>
      <c r="R116" s="28">
        <v>28049312</v>
      </c>
      <c r="S116" s="16" t="s">
        <v>15</v>
      </c>
      <c r="T116" s="11" t="s">
        <v>103</v>
      </c>
      <c r="U116" s="15" t="s">
        <v>15</v>
      </c>
      <c r="V116" s="11" t="s">
        <v>888</v>
      </c>
      <c r="W116" s="11" t="s">
        <v>13</v>
      </c>
      <c r="X116" s="11" t="s">
        <v>39</v>
      </c>
      <c r="Y116" s="11" t="s">
        <v>284</v>
      </c>
      <c r="Z116" s="27">
        <v>42769</v>
      </c>
      <c r="AA116" s="11" t="s">
        <v>887</v>
      </c>
      <c r="AB116" s="13" t="s">
        <v>752</v>
      </c>
      <c r="AC116" s="11" t="s">
        <v>11</v>
      </c>
      <c r="AD116" s="11" t="s">
        <v>10</v>
      </c>
      <c r="AE116" s="33">
        <v>51891055</v>
      </c>
      <c r="AF116" s="53" t="s">
        <v>751</v>
      </c>
      <c r="AG116" s="11">
        <v>300</v>
      </c>
      <c r="AH116" s="11" t="s">
        <v>8</v>
      </c>
      <c r="AI116" s="11">
        <v>0</v>
      </c>
      <c r="AJ116" s="11" t="s">
        <v>7</v>
      </c>
      <c r="AK116" s="46"/>
      <c r="AL116" s="47"/>
      <c r="AM116" s="46"/>
      <c r="AN116" s="46"/>
      <c r="AO116" s="46"/>
      <c r="AP116" s="26">
        <v>42769</v>
      </c>
      <c r="AQ116" s="26">
        <v>43071</v>
      </c>
      <c r="AR116" s="46"/>
      <c r="AS116" s="11" t="s">
        <v>6</v>
      </c>
      <c r="AT116" s="46"/>
      <c r="AU116" s="46"/>
      <c r="AV116" s="11" t="s">
        <v>6</v>
      </c>
      <c r="AW116" s="46"/>
      <c r="AX116" s="46"/>
      <c r="AY116" s="46"/>
      <c r="AZ116" s="96" t="s">
        <v>886</v>
      </c>
      <c r="BA116" s="9">
        <f>N116+AL116</f>
        <v>49878000</v>
      </c>
      <c r="BB116" s="1" t="s">
        <v>5</v>
      </c>
      <c r="BC116" s="1" t="s">
        <v>47</v>
      </c>
      <c r="BD116" s="1" t="s">
        <v>202</v>
      </c>
      <c r="BE116" s="2"/>
      <c r="BF116" s="107" t="s">
        <v>885</v>
      </c>
      <c r="BG116" s="1" t="s">
        <v>1</v>
      </c>
      <c r="BJ116" s="1" t="s">
        <v>555</v>
      </c>
      <c r="BK116" s="90" t="s">
        <v>260</v>
      </c>
      <c r="BL116" s="45">
        <f>($BP$2-E116)/AG116*100</f>
        <v>18.666666666666668</v>
      </c>
      <c r="BM116" s="45">
        <f>IF((($BP$2-AP116)/AG116)&gt;1,100,($BP$2-AP116)/AG116*100)</f>
        <v>18.666666666666668</v>
      </c>
      <c r="BO116" s="45">
        <f>VLOOKUP(A116,'[1]PAGOS-NACION'!A:AK,37,0)</f>
        <v>59.333333333333329</v>
      </c>
    </row>
    <row r="117" spans="1:67" ht="12.75" customHeight="1" x14ac:dyDescent="0.25">
      <c r="A117" s="103" t="s">
        <v>884</v>
      </c>
      <c r="B117" s="31" t="s">
        <v>23</v>
      </c>
      <c r="C117" s="1">
        <v>114</v>
      </c>
      <c r="D117" s="11" t="s">
        <v>882</v>
      </c>
      <c r="E117" s="27">
        <v>42769</v>
      </c>
      <c r="F117" s="11" t="s">
        <v>883</v>
      </c>
      <c r="G117" s="11" t="s">
        <v>59</v>
      </c>
      <c r="H117" s="11" t="s">
        <v>239</v>
      </c>
      <c r="I117" s="30" t="s">
        <v>15</v>
      </c>
      <c r="J117" s="15">
        <v>6517</v>
      </c>
      <c r="K117" s="15">
        <v>19217</v>
      </c>
      <c r="L117" s="11" t="s">
        <v>18</v>
      </c>
      <c r="M117" s="17">
        <v>5946600</v>
      </c>
      <c r="N117" s="17">
        <v>59466000</v>
      </c>
      <c r="O117" s="48" t="s">
        <v>17</v>
      </c>
      <c r="P117" s="11" t="s">
        <v>16</v>
      </c>
      <c r="Q117" s="11" t="s">
        <v>10</v>
      </c>
      <c r="R117" s="28">
        <v>51995329</v>
      </c>
      <c r="S117" s="16" t="s">
        <v>15</v>
      </c>
      <c r="T117" s="11" t="s">
        <v>125</v>
      </c>
      <c r="U117" s="15" t="s">
        <v>15</v>
      </c>
      <c r="V117" s="11" t="s">
        <v>882</v>
      </c>
      <c r="W117" s="11" t="s">
        <v>13</v>
      </c>
      <c r="X117" s="11" t="s">
        <v>39</v>
      </c>
      <c r="Y117" s="11" t="s">
        <v>284</v>
      </c>
      <c r="Z117" s="27">
        <v>42769</v>
      </c>
      <c r="AA117" s="11" t="s">
        <v>881</v>
      </c>
      <c r="AB117" s="13" t="s">
        <v>79</v>
      </c>
      <c r="AC117" s="11" t="s">
        <v>11</v>
      </c>
      <c r="AD117" s="11" t="s">
        <v>10</v>
      </c>
      <c r="AE117" s="33">
        <v>79596704</v>
      </c>
      <c r="AF117" s="13" t="s">
        <v>78</v>
      </c>
      <c r="AG117" s="11">
        <v>300</v>
      </c>
      <c r="AH117" s="11" t="s">
        <v>8</v>
      </c>
      <c r="AI117" s="11">
        <v>0</v>
      </c>
      <c r="AJ117" s="11" t="s">
        <v>7</v>
      </c>
      <c r="AK117" s="46"/>
      <c r="AL117" s="47"/>
      <c r="AM117" s="46"/>
      <c r="AN117" s="46"/>
      <c r="AO117" s="46"/>
      <c r="AP117" s="26">
        <v>42769</v>
      </c>
      <c r="AQ117" s="26">
        <v>43071</v>
      </c>
      <c r="AR117" s="46"/>
      <c r="AS117" s="11" t="s">
        <v>6</v>
      </c>
      <c r="AT117" s="46"/>
      <c r="AU117" s="46"/>
      <c r="AV117" s="11" t="s">
        <v>6</v>
      </c>
      <c r="AW117" s="46"/>
      <c r="AX117" s="46"/>
      <c r="AY117" s="46"/>
      <c r="AZ117" s="96" t="s">
        <v>880</v>
      </c>
      <c r="BA117" s="9">
        <f>N117+AL117</f>
        <v>59466000</v>
      </c>
      <c r="BB117" s="6" t="s">
        <v>33</v>
      </c>
      <c r="BC117" s="1" t="s">
        <v>47</v>
      </c>
      <c r="BD117" s="1" t="s">
        <v>202</v>
      </c>
      <c r="BE117" s="2"/>
      <c r="BF117" s="107" t="s">
        <v>879</v>
      </c>
      <c r="BG117" s="1" t="s">
        <v>1</v>
      </c>
      <c r="BK117" s="90" t="s">
        <v>260</v>
      </c>
      <c r="BL117" s="45">
        <f>($BP$2-E117)/AG117*100</f>
        <v>18.666666666666668</v>
      </c>
      <c r="BM117" s="45">
        <f>IF((($BP$2-AP117)/AG117)&gt;1,100,($BP$2-AP117)/AG117*100)</f>
        <v>18.666666666666668</v>
      </c>
      <c r="BO117" s="45">
        <f>VLOOKUP(A117,'[1]PAGOS-NACION'!A:AK,37,0)</f>
        <v>59.333333333333329</v>
      </c>
    </row>
    <row r="118" spans="1:67" ht="12.75" customHeight="1" x14ac:dyDescent="0.25">
      <c r="A118" s="103" t="s">
        <v>878</v>
      </c>
      <c r="B118" s="31" t="s">
        <v>23</v>
      </c>
      <c r="C118" s="1">
        <v>115</v>
      </c>
      <c r="D118" s="11" t="s">
        <v>876</v>
      </c>
      <c r="E118" s="27">
        <v>42769</v>
      </c>
      <c r="F118" s="11" t="s">
        <v>877</v>
      </c>
      <c r="G118" s="11" t="s">
        <v>59</v>
      </c>
      <c r="H118" s="11" t="s">
        <v>239</v>
      </c>
      <c r="I118" s="30" t="s">
        <v>15</v>
      </c>
      <c r="J118" s="15">
        <v>15117</v>
      </c>
      <c r="K118" s="15">
        <v>19317</v>
      </c>
      <c r="L118" s="11" t="s">
        <v>193</v>
      </c>
      <c r="M118" s="17">
        <v>2437800</v>
      </c>
      <c r="N118" s="17">
        <v>24378000</v>
      </c>
      <c r="O118" s="48" t="s">
        <v>17</v>
      </c>
      <c r="P118" s="11" t="s">
        <v>16</v>
      </c>
      <c r="Q118" s="11" t="s">
        <v>10</v>
      </c>
      <c r="R118" s="28">
        <v>79657592</v>
      </c>
      <c r="S118" s="16" t="s">
        <v>15</v>
      </c>
      <c r="T118" s="11" t="s">
        <v>92</v>
      </c>
      <c r="U118" s="15" t="s">
        <v>15</v>
      </c>
      <c r="V118" s="11" t="s">
        <v>876</v>
      </c>
      <c r="W118" s="11" t="s">
        <v>13</v>
      </c>
      <c r="X118" s="11" t="s">
        <v>39</v>
      </c>
      <c r="Y118" s="11" t="s">
        <v>284</v>
      </c>
      <c r="Z118" s="27">
        <v>42769</v>
      </c>
      <c r="AA118" s="11" t="s">
        <v>875</v>
      </c>
      <c r="AB118" s="13" t="s">
        <v>297</v>
      </c>
      <c r="AC118" s="11" t="s">
        <v>11</v>
      </c>
      <c r="AD118" s="11" t="s">
        <v>10</v>
      </c>
      <c r="AE118" s="33">
        <v>70547559</v>
      </c>
      <c r="AF118" s="13" t="s">
        <v>296</v>
      </c>
      <c r="AG118" s="11">
        <v>300</v>
      </c>
      <c r="AH118" s="11" t="s">
        <v>8</v>
      </c>
      <c r="AI118" s="11">
        <v>0</v>
      </c>
      <c r="AJ118" s="11" t="s">
        <v>7</v>
      </c>
      <c r="AK118" s="46"/>
      <c r="AL118" s="47"/>
      <c r="AM118" s="46"/>
      <c r="AN118" s="46"/>
      <c r="AO118" s="46"/>
      <c r="AP118" s="26">
        <v>42769</v>
      </c>
      <c r="AQ118" s="26">
        <v>43071</v>
      </c>
      <c r="AR118" s="46"/>
      <c r="AS118" s="11" t="s">
        <v>6</v>
      </c>
      <c r="AT118" s="46"/>
      <c r="AU118" s="46"/>
      <c r="AV118" s="11" t="s">
        <v>6</v>
      </c>
      <c r="AW118" s="46"/>
      <c r="AX118" s="46"/>
      <c r="AY118" s="46"/>
      <c r="AZ118" s="96" t="s">
        <v>874</v>
      </c>
      <c r="BA118" s="9">
        <f>N118+AL118</f>
        <v>24378000</v>
      </c>
      <c r="BB118" s="1" t="s">
        <v>5</v>
      </c>
      <c r="BC118" s="1" t="s">
        <v>47</v>
      </c>
      <c r="BD118" s="1" t="s">
        <v>202</v>
      </c>
      <c r="BE118" s="2"/>
      <c r="BF118" s="107" t="s">
        <v>873</v>
      </c>
      <c r="BG118" s="1" t="s">
        <v>1</v>
      </c>
      <c r="BK118" s="111" t="s">
        <v>562</v>
      </c>
      <c r="BL118" s="45">
        <f>($BP$2-E118)/AG118*100</f>
        <v>18.666666666666668</v>
      </c>
      <c r="BM118" s="45">
        <f>IF((($BP$2-AP118)/AG118)&gt;1,100,($BP$2-AP118)/AG118*100)</f>
        <v>18.666666666666668</v>
      </c>
      <c r="BO118" s="45">
        <f>VLOOKUP(A118,'[1]PAGOS-NACION'!A:AK,37,0)</f>
        <v>49.333333333333329</v>
      </c>
    </row>
    <row r="119" spans="1:67" ht="12.75" customHeight="1" x14ac:dyDescent="0.25">
      <c r="A119" s="103" t="s">
        <v>872</v>
      </c>
      <c r="B119" s="31" t="s">
        <v>23</v>
      </c>
      <c r="C119" s="1">
        <v>116</v>
      </c>
      <c r="D119" s="11" t="s">
        <v>870</v>
      </c>
      <c r="E119" s="27">
        <v>42772</v>
      </c>
      <c r="F119" s="11" t="s">
        <v>871</v>
      </c>
      <c r="G119" s="11" t="s">
        <v>59</v>
      </c>
      <c r="H119" s="11" t="s">
        <v>239</v>
      </c>
      <c r="I119" s="30" t="s">
        <v>15</v>
      </c>
      <c r="J119" s="15">
        <v>19717</v>
      </c>
      <c r="K119" s="15">
        <v>19817</v>
      </c>
      <c r="L119" s="11" t="s">
        <v>138</v>
      </c>
      <c r="M119" s="17">
        <v>4987800</v>
      </c>
      <c r="N119" s="17">
        <v>49878000</v>
      </c>
      <c r="O119" s="48" t="s">
        <v>17</v>
      </c>
      <c r="P119" s="11" t="s">
        <v>16</v>
      </c>
      <c r="Q119" s="11" t="s">
        <v>10</v>
      </c>
      <c r="R119" s="28">
        <v>80002671</v>
      </c>
      <c r="S119" s="16" t="s">
        <v>15</v>
      </c>
      <c r="T119" s="11" t="s">
        <v>125</v>
      </c>
      <c r="U119" s="15" t="s">
        <v>15</v>
      </c>
      <c r="V119" s="11" t="s">
        <v>870</v>
      </c>
      <c r="W119" s="11" t="s">
        <v>13</v>
      </c>
      <c r="X119" s="11" t="s">
        <v>39</v>
      </c>
      <c r="Y119" s="11" t="s">
        <v>284</v>
      </c>
      <c r="Z119" s="27">
        <v>42772</v>
      </c>
      <c r="AA119" s="11" t="s">
        <v>869</v>
      </c>
      <c r="AB119" s="13" t="s">
        <v>132</v>
      </c>
      <c r="AC119" s="11" t="s">
        <v>11</v>
      </c>
      <c r="AD119" s="11" t="s">
        <v>10</v>
      </c>
      <c r="AE119" s="55">
        <v>80215978</v>
      </c>
      <c r="AF119" s="53" t="s">
        <v>131</v>
      </c>
      <c r="AG119" s="11">
        <v>300</v>
      </c>
      <c r="AH119" s="11" t="s">
        <v>8</v>
      </c>
      <c r="AI119" s="11">
        <v>0</v>
      </c>
      <c r="AJ119" s="11" t="s">
        <v>7</v>
      </c>
      <c r="AK119" s="46"/>
      <c r="AL119" s="47"/>
      <c r="AM119" s="46"/>
      <c r="AN119" s="46"/>
      <c r="AO119" s="46"/>
      <c r="AP119" s="26">
        <v>42772</v>
      </c>
      <c r="AQ119" s="26">
        <v>43074</v>
      </c>
      <c r="AR119" s="2"/>
      <c r="AS119" s="11" t="s">
        <v>6</v>
      </c>
      <c r="AT119" s="2"/>
      <c r="AU119" s="2"/>
      <c r="AV119" s="11" t="s">
        <v>6</v>
      </c>
      <c r="AW119" s="2"/>
      <c r="AX119" s="2"/>
      <c r="AY119" s="2"/>
      <c r="AZ119" s="96" t="s">
        <v>868</v>
      </c>
      <c r="BA119" s="9">
        <f>N119+AL119</f>
        <v>49878000</v>
      </c>
      <c r="BB119" s="6" t="s">
        <v>48</v>
      </c>
      <c r="BC119" s="1" t="s">
        <v>47</v>
      </c>
      <c r="BD119" s="1" t="s">
        <v>202</v>
      </c>
      <c r="BE119" s="2"/>
      <c r="BF119" s="107" t="s">
        <v>867</v>
      </c>
      <c r="BG119" s="1" t="s">
        <v>1</v>
      </c>
      <c r="BK119" s="90" t="s">
        <v>260</v>
      </c>
      <c r="BL119" s="45">
        <f>($BP$2-E119)/AG119*100</f>
        <v>17.666666666666668</v>
      </c>
      <c r="BM119" s="45">
        <f>IF((($BP$2-AP119)/AG119)&gt;1,100,($BP$2-AP119)/AG119*100)</f>
        <v>17.666666666666668</v>
      </c>
      <c r="BO119" s="45">
        <f>VLOOKUP(A119,'[1]PAGOS-NACION'!A:AK,37,0)</f>
        <v>58.333333333333329</v>
      </c>
    </row>
    <row r="120" spans="1:67" ht="12.75" customHeight="1" x14ac:dyDescent="0.25">
      <c r="A120" s="103" t="s">
        <v>866</v>
      </c>
      <c r="B120" s="31" t="s">
        <v>23</v>
      </c>
      <c r="C120" s="1">
        <v>117</v>
      </c>
      <c r="D120" s="11" t="s">
        <v>864</v>
      </c>
      <c r="E120" s="27">
        <v>42772</v>
      </c>
      <c r="F120" s="11" t="s">
        <v>865</v>
      </c>
      <c r="G120" s="11" t="s">
        <v>59</v>
      </c>
      <c r="H120" s="11" t="s">
        <v>239</v>
      </c>
      <c r="I120" s="30" t="s">
        <v>15</v>
      </c>
      <c r="J120" s="15">
        <v>20217</v>
      </c>
      <c r="K120" s="15">
        <v>19917</v>
      </c>
      <c r="L120" s="11" t="s">
        <v>229</v>
      </c>
      <c r="M120" s="17">
        <v>4987800</v>
      </c>
      <c r="N120" s="17">
        <v>49878000</v>
      </c>
      <c r="O120" s="48" t="s">
        <v>17</v>
      </c>
      <c r="P120" s="11" t="s">
        <v>16</v>
      </c>
      <c r="Q120" s="11" t="s">
        <v>10</v>
      </c>
      <c r="R120" s="28">
        <v>1030527675</v>
      </c>
      <c r="S120" s="16" t="s">
        <v>15</v>
      </c>
      <c r="T120" s="11" t="s">
        <v>156</v>
      </c>
      <c r="U120" s="15" t="s">
        <v>15</v>
      </c>
      <c r="V120" s="11" t="s">
        <v>864</v>
      </c>
      <c r="W120" s="11" t="s">
        <v>13</v>
      </c>
      <c r="X120" s="11" t="s">
        <v>90</v>
      </c>
      <c r="Y120" s="11" t="s">
        <v>284</v>
      </c>
      <c r="Z120" s="27">
        <v>42772</v>
      </c>
      <c r="AA120" s="11">
        <v>2764072</v>
      </c>
      <c r="AB120" s="13" t="s">
        <v>752</v>
      </c>
      <c r="AC120" s="11" t="s">
        <v>11</v>
      </c>
      <c r="AD120" s="11" t="s">
        <v>10</v>
      </c>
      <c r="AE120" s="33">
        <v>51891055</v>
      </c>
      <c r="AF120" s="53" t="s">
        <v>751</v>
      </c>
      <c r="AG120" s="11">
        <v>300</v>
      </c>
      <c r="AH120" s="11" t="s">
        <v>8</v>
      </c>
      <c r="AI120" s="11">
        <v>0</v>
      </c>
      <c r="AJ120" s="11" t="s">
        <v>7</v>
      </c>
      <c r="AK120" s="46"/>
      <c r="AL120" s="47"/>
      <c r="AM120" s="46"/>
      <c r="AN120" s="46"/>
      <c r="AO120" s="46"/>
      <c r="AP120" s="26">
        <v>42772</v>
      </c>
      <c r="AQ120" s="26">
        <v>43074</v>
      </c>
      <c r="AR120" s="2"/>
      <c r="AS120" s="11" t="s">
        <v>6</v>
      </c>
      <c r="AT120" s="2"/>
      <c r="AU120" s="2"/>
      <c r="AV120" s="11" t="s">
        <v>415</v>
      </c>
      <c r="AW120" s="11" t="s">
        <v>863</v>
      </c>
      <c r="AX120" s="42">
        <v>42844</v>
      </c>
      <c r="AY120" s="2"/>
      <c r="AZ120" s="96" t="s">
        <v>862</v>
      </c>
      <c r="BA120" s="9">
        <f>N120+AL120</f>
        <v>49878000</v>
      </c>
      <c r="BB120" s="6" t="s">
        <v>48</v>
      </c>
      <c r="BC120" s="1" t="s">
        <v>47</v>
      </c>
      <c r="BD120" s="1" t="s">
        <v>202</v>
      </c>
      <c r="BE120" s="2"/>
      <c r="BF120" s="107" t="s">
        <v>861</v>
      </c>
      <c r="BG120" s="1" t="s">
        <v>1</v>
      </c>
      <c r="BH120" s="6" t="s">
        <v>799</v>
      </c>
      <c r="BK120" s="111" t="s">
        <v>562</v>
      </c>
      <c r="BL120" s="45">
        <f>($BP$2-E120)/AG120*100</f>
        <v>17.666666666666668</v>
      </c>
      <c r="BM120" s="45">
        <f>IF((($BP$2-AP120)/AG120)&gt;1,100,($BP$2-AP120)/AG120*100)</f>
        <v>17.666666666666668</v>
      </c>
      <c r="BO120" s="45">
        <f>VLOOKUP(A120,'[1]PAGOS-NACION'!A:AK,37,0)</f>
        <v>58.333333333333329</v>
      </c>
    </row>
    <row r="121" spans="1:67" ht="12.75" customHeight="1" x14ac:dyDescent="0.25">
      <c r="A121" s="103" t="s">
        <v>860</v>
      </c>
      <c r="B121" s="31" t="s">
        <v>23</v>
      </c>
      <c r="C121" s="1">
        <v>118</v>
      </c>
      <c r="D121" s="11" t="s">
        <v>858</v>
      </c>
      <c r="E121" s="27">
        <v>42772</v>
      </c>
      <c r="F121" s="11" t="s">
        <v>859</v>
      </c>
      <c r="G121" s="11" t="s">
        <v>59</v>
      </c>
      <c r="H121" s="11" t="s">
        <v>239</v>
      </c>
      <c r="I121" s="30" t="s">
        <v>15</v>
      </c>
      <c r="J121" s="15">
        <v>18617</v>
      </c>
      <c r="K121" s="15">
        <v>20017</v>
      </c>
      <c r="L121" s="11" t="s">
        <v>56</v>
      </c>
      <c r="M121" s="17">
        <v>4457400</v>
      </c>
      <c r="N121" s="17">
        <v>44574000</v>
      </c>
      <c r="O121" s="48" t="s">
        <v>17</v>
      </c>
      <c r="P121" s="11" t="s">
        <v>16</v>
      </c>
      <c r="Q121" s="11" t="s">
        <v>10</v>
      </c>
      <c r="R121" s="28">
        <v>52867613</v>
      </c>
      <c r="S121" s="16" t="s">
        <v>15</v>
      </c>
      <c r="T121" s="11" t="s">
        <v>266</v>
      </c>
      <c r="U121" s="15" t="s">
        <v>15</v>
      </c>
      <c r="V121" s="11" t="s">
        <v>858</v>
      </c>
      <c r="W121" s="11" t="s">
        <v>13</v>
      </c>
      <c r="X121" s="11" t="s">
        <v>39</v>
      </c>
      <c r="Y121" s="11" t="s">
        <v>284</v>
      </c>
      <c r="Z121" s="27">
        <v>42772</v>
      </c>
      <c r="AA121" s="11" t="s">
        <v>857</v>
      </c>
      <c r="AB121" s="13" t="s">
        <v>752</v>
      </c>
      <c r="AC121" s="11" t="s">
        <v>11</v>
      </c>
      <c r="AD121" s="11" t="s">
        <v>10</v>
      </c>
      <c r="AE121" s="33">
        <v>51891055</v>
      </c>
      <c r="AF121" s="53" t="s">
        <v>751</v>
      </c>
      <c r="AG121" s="11">
        <v>300</v>
      </c>
      <c r="AH121" s="11" t="s">
        <v>8</v>
      </c>
      <c r="AI121" s="11">
        <v>0</v>
      </c>
      <c r="AJ121" s="11" t="s">
        <v>7</v>
      </c>
      <c r="AK121" s="46"/>
      <c r="AL121" s="47"/>
      <c r="AM121" s="46"/>
      <c r="AN121" s="46"/>
      <c r="AO121" s="46"/>
      <c r="AP121" s="26">
        <v>42772</v>
      </c>
      <c r="AQ121" s="26">
        <v>43074</v>
      </c>
      <c r="AR121" s="2"/>
      <c r="AS121" s="11" t="s">
        <v>6</v>
      </c>
      <c r="AT121" s="2"/>
      <c r="AU121" s="2"/>
      <c r="AV121" s="11" t="s">
        <v>6</v>
      </c>
      <c r="AW121" s="2"/>
      <c r="AX121" s="2"/>
      <c r="AY121" s="2"/>
      <c r="AZ121" s="96" t="s">
        <v>856</v>
      </c>
      <c r="BA121" s="9">
        <f>N121+AL121</f>
        <v>44574000</v>
      </c>
      <c r="BB121" s="1" t="s">
        <v>5</v>
      </c>
      <c r="BC121" s="1" t="s">
        <v>47</v>
      </c>
      <c r="BD121" s="1" t="s">
        <v>202</v>
      </c>
      <c r="BE121" s="2"/>
      <c r="BF121" s="107" t="s">
        <v>855</v>
      </c>
      <c r="BG121" s="1" t="s">
        <v>1</v>
      </c>
      <c r="BJ121" s="1" t="s">
        <v>555</v>
      </c>
      <c r="BK121" s="90" t="s">
        <v>260</v>
      </c>
      <c r="BL121" s="45">
        <f>($BP$2-E121)/AG121*100</f>
        <v>17.666666666666668</v>
      </c>
      <c r="BM121" s="45">
        <f>IF((($BP$2-AP121)/AG121)&gt;1,100,($BP$2-AP121)/AG121*100)</f>
        <v>17.666666666666668</v>
      </c>
      <c r="BO121" s="45">
        <f>VLOOKUP(A121,'[1]PAGOS-NACION'!A:AK,37,0)</f>
        <v>58.333333333333329</v>
      </c>
    </row>
    <row r="122" spans="1:67" ht="12.75" customHeight="1" x14ac:dyDescent="0.25">
      <c r="A122" s="103" t="s">
        <v>854</v>
      </c>
      <c r="B122" s="31" t="s">
        <v>23</v>
      </c>
      <c r="C122" s="1">
        <v>119</v>
      </c>
      <c r="D122" s="11" t="s">
        <v>852</v>
      </c>
      <c r="E122" s="27">
        <v>42772</v>
      </c>
      <c r="F122" s="11" t="s">
        <v>853</v>
      </c>
      <c r="G122" s="11" t="s">
        <v>59</v>
      </c>
      <c r="H122" s="11" t="s">
        <v>239</v>
      </c>
      <c r="I122" s="30" t="s">
        <v>15</v>
      </c>
      <c r="J122" s="15">
        <v>18717</v>
      </c>
      <c r="K122" s="15">
        <v>20117</v>
      </c>
      <c r="L122" s="11" t="s">
        <v>56</v>
      </c>
      <c r="M122" s="17">
        <v>3559800</v>
      </c>
      <c r="N122" s="17">
        <v>35598000</v>
      </c>
      <c r="O122" s="48" t="s">
        <v>17</v>
      </c>
      <c r="P122" s="11" t="s">
        <v>16</v>
      </c>
      <c r="Q122" s="11" t="s">
        <v>10</v>
      </c>
      <c r="R122" s="28">
        <v>88030872</v>
      </c>
      <c r="S122" s="16" t="s">
        <v>15</v>
      </c>
      <c r="T122" s="11" t="s">
        <v>156</v>
      </c>
      <c r="U122" s="15" t="s">
        <v>15</v>
      </c>
      <c r="V122" s="11" t="s">
        <v>852</v>
      </c>
      <c r="W122" s="11" t="s">
        <v>13</v>
      </c>
      <c r="X122" s="11" t="s">
        <v>39</v>
      </c>
      <c r="Y122" s="11" t="s">
        <v>284</v>
      </c>
      <c r="Z122" s="27">
        <v>42772</v>
      </c>
      <c r="AA122" s="11" t="s">
        <v>851</v>
      </c>
      <c r="AB122" s="13" t="s">
        <v>752</v>
      </c>
      <c r="AC122" s="11" t="s">
        <v>11</v>
      </c>
      <c r="AD122" s="11" t="s">
        <v>10</v>
      </c>
      <c r="AE122" s="33">
        <v>51891055</v>
      </c>
      <c r="AF122" s="53" t="s">
        <v>751</v>
      </c>
      <c r="AG122" s="11">
        <v>300</v>
      </c>
      <c r="AH122" s="11" t="s">
        <v>8</v>
      </c>
      <c r="AI122" s="11">
        <v>0</v>
      </c>
      <c r="AJ122" s="11" t="s">
        <v>7</v>
      </c>
      <c r="AK122" s="46"/>
      <c r="AL122" s="47"/>
      <c r="AM122" s="46"/>
      <c r="AN122" s="46"/>
      <c r="AO122" s="46"/>
      <c r="AP122" s="26">
        <v>42772</v>
      </c>
      <c r="AQ122" s="26">
        <v>43074</v>
      </c>
      <c r="AR122" s="2"/>
      <c r="AS122" s="11" t="s">
        <v>6</v>
      </c>
      <c r="AT122" s="2"/>
      <c r="AU122" s="2"/>
      <c r="AV122" s="11" t="s">
        <v>6</v>
      </c>
      <c r="AW122" s="2"/>
      <c r="AX122" s="2"/>
      <c r="AY122" s="2"/>
      <c r="AZ122" s="96" t="s">
        <v>850</v>
      </c>
      <c r="BA122" s="9">
        <f>N122+AL122</f>
        <v>35598000</v>
      </c>
      <c r="BB122" s="6" t="s">
        <v>48</v>
      </c>
      <c r="BC122" s="1" t="s">
        <v>47</v>
      </c>
      <c r="BD122" s="1" t="s">
        <v>202</v>
      </c>
      <c r="BE122" s="2"/>
      <c r="BF122" s="107" t="s">
        <v>849</v>
      </c>
      <c r="BG122" s="1" t="s">
        <v>1</v>
      </c>
      <c r="BK122" s="111" t="s">
        <v>562</v>
      </c>
      <c r="BL122" s="45">
        <f>($BP$2-E122)/AG122*100</f>
        <v>17.666666666666668</v>
      </c>
      <c r="BM122" s="45">
        <f>IF((($BP$2-AP122)/AG122)&gt;1,100,($BP$2-AP122)/AG122*100)</f>
        <v>17.666666666666668</v>
      </c>
      <c r="BO122" s="45">
        <f>VLOOKUP(A122,'[1]PAGOS-NACION'!A:AK,37,0)</f>
        <v>58.333333333333329</v>
      </c>
    </row>
    <row r="123" spans="1:67" ht="12.75" customHeight="1" x14ac:dyDescent="0.25">
      <c r="A123" s="103" t="s">
        <v>848</v>
      </c>
      <c r="B123" s="31" t="s">
        <v>23</v>
      </c>
      <c r="C123" s="1">
        <v>120</v>
      </c>
      <c r="D123" s="11" t="s">
        <v>846</v>
      </c>
      <c r="E123" s="27">
        <v>42772</v>
      </c>
      <c r="F123" s="11" t="s">
        <v>847</v>
      </c>
      <c r="G123" s="11" t="s">
        <v>59</v>
      </c>
      <c r="H123" s="11" t="s">
        <v>239</v>
      </c>
      <c r="I123" s="30" t="s">
        <v>15</v>
      </c>
      <c r="J123" s="15">
        <v>21117</v>
      </c>
      <c r="K123" s="15">
        <v>20517</v>
      </c>
      <c r="L123" s="11" t="s">
        <v>508</v>
      </c>
      <c r="M123" s="17">
        <v>7854000</v>
      </c>
      <c r="N123" s="17">
        <v>78540000</v>
      </c>
      <c r="O123" s="48" t="s">
        <v>17</v>
      </c>
      <c r="P123" s="11" t="s">
        <v>16</v>
      </c>
      <c r="Q123" s="11" t="s">
        <v>10</v>
      </c>
      <c r="R123" s="28">
        <v>74374261</v>
      </c>
      <c r="S123" s="16" t="s">
        <v>15</v>
      </c>
      <c r="T123" s="11" t="s">
        <v>27</v>
      </c>
      <c r="U123" s="15" t="s">
        <v>15</v>
      </c>
      <c r="V123" s="11" t="s">
        <v>846</v>
      </c>
      <c r="W123" s="11" t="s">
        <v>13</v>
      </c>
      <c r="X123" s="11" t="s">
        <v>39</v>
      </c>
      <c r="Y123" s="11" t="s">
        <v>284</v>
      </c>
      <c r="Z123" s="27">
        <v>42772</v>
      </c>
      <c r="AA123" s="11" t="s">
        <v>845</v>
      </c>
      <c r="AB123" s="13" t="s">
        <v>250</v>
      </c>
      <c r="AC123" s="11" t="s">
        <v>11</v>
      </c>
      <c r="AD123" s="11" t="s">
        <v>10</v>
      </c>
      <c r="AE123" s="33">
        <v>52197050</v>
      </c>
      <c r="AF123" s="53" t="s">
        <v>249</v>
      </c>
      <c r="AG123" s="11">
        <f>90+23</f>
        <v>113</v>
      </c>
      <c r="AH123" s="11" t="s">
        <v>8</v>
      </c>
      <c r="AI123" s="11">
        <v>0</v>
      </c>
      <c r="AJ123" s="11" t="s">
        <v>7</v>
      </c>
      <c r="AK123" s="46"/>
      <c r="AL123" s="47"/>
      <c r="AM123" s="46"/>
      <c r="AN123" s="46"/>
      <c r="AO123" s="46"/>
      <c r="AP123" s="26">
        <v>42772</v>
      </c>
      <c r="AQ123" s="110">
        <v>42886</v>
      </c>
      <c r="AR123" s="42">
        <v>42887</v>
      </c>
      <c r="AS123" s="11" t="s">
        <v>6</v>
      </c>
      <c r="AT123" s="2"/>
      <c r="AU123" s="2"/>
      <c r="AV123" s="11" t="s">
        <v>6</v>
      </c>
      <c r="AW123" s="2"/>
      <c r="AX123" s="2"/>
      <c r="AY123" s="1" t="s">
        <v>787</v>
      </c>
      <c r="AZ123" s="96" t="s">
        <v>844</v>
      </c>
      <c r="BA123" s="9">
        <f>N123+AL123</f>
        <v>78540000</v>
      </c>
      <c r="BB123" s="6" t="s">
        <v>373</v>
      </c>
      <c r="BC123" s="1" t="s">
        <v>47</v>
      </c>
      <c r="BD123" s="1" t="s">
        <v>202</v>
      </c>
      <c r="BE123" s="2"/>
      <c r="BF123" s="107" t="s">
        <v>843</v>
      </c>
      <c r="BG123" s="1" t="s">
        <v>1</v>
      </c>
      <c r="BH123" s="6" t="s">
        <v>813</v>
      </c>
      <c r="BK123" s="111" t="s">
        <v>562</v>
      </c>
      <c r="BL123" s="45">
        <f>($BP$2-E123)/AG123*100</f>
        <v>46.902654867256636</v>
      </c>
      <c r="BM123" s="45">
        <f>IF((($BP$2-AP123)/AG123)&gt;1,100,($BP$2-AP123)/AG123*100)</f>
        <v>46.902654867256636</v>
      </c>
      <c r="BO123" s="45">
        <f>VLOOKUP(A123,'[1]PAGOS-NACION'!A:AK,37,0)</f>
        <v>100</v>
      </c>
    </row>
    <row r="124" spans="1:67" ht="12.75" customHeight="1" x14ac:dyDescent="0.25">
      <c r="A124" s="103" t="s">
        <v>842</v>
      </c>
      <c r="B124" s="31" t="s">
        <v>23</v>
      </c>
      <c r="C124" s="1">
        <v>121</v>
      </c>
      <c r="D124" s="11" t="s">
        <v>840</v>
      </c>
      <c r="E124" s="27">
        <v>42773</v>
      </c>
      <c r="F124" s="11" t="s">
        <v>841</v>
      </c>
      <c r="G124" s="11" t="s">
        <v>59</v>
      </c>
      <c r="H124" s="11" t="s">
        <v>239</v>
      </c>
      <c r="I124" s="30" t="s">
        <v>15</v>
      </c>
      <c r="J124" s="15">
        <v>17117</v>
      </c>
      <c r="K124" s="15">
        <v>20817</v>
      </c>
      <c r="L124" s="11" t="s">
        <v>138</v>
      </c>
      <c r="M124" s="17">
        <v>4987800</v>
      </c>
      <c r="N124" s="17">
        <v>49878000</v>
      </c>
      <c r="O124" s="48" t="s">
        <v>17</v>
      </c>
      <c r="P124" s="11" t="s">
        <v>16</v>
      </c>
      <c r="Q124" s="11" t="s">
        <v>10</v>
      </c>
      <c r="R124" s="28">
        <v>80048506</v>
      </c>
      <c r="S124" s="16" t="s">
        <v>15</v>
      </c>
      <c r="T124" s="11" t="s">
        <v>41</v>
      </c>
      <c r="U124" s="15" t="s">
        <v>15</v>
      </c>
      <c r="V124" s="11" t="s">
        <v>840</v>
      </c>
      <c r="W124" s="11" t="s">
        <v>13</v>
      </c>
      <c r="X124" s="11" t="s">
        <v>39</v>
      </c>
      <c r="Y124" s="11" t="s">
        <v>284</v>
      </c>
      <c r="Z124" s="27">
        <v>42773</v>
      </c>
      <c r="AA124" s="11" t="s">
        <v>839</v>
      </c>
      <c r="AB124" s="13" t="s">
        <v>132</v>
      </c>
      <c r="AC124" s="11" t="s">
        <v>11</v>
      </c>
      <c r="AD124" s="11" t="s">
        <v>10</v>
      </c>
      <c r="AE124" s="55">
        <v>80215978</v>
      </c>
      <c r="AF124" s="53" t="s">
        <v>131</v>
      </c>
      <c r="AG124" s="11">
        <v>300</v>
      </c>
      <c r="AH124" s="11" t="s">
        <v>8</v>
      </c>
      <c r="AI124" s="11">
        <v>0</v>
      </c>
      <c r="AJ124" s="11" t="s">
        <v>7</v>
      </c>
      <c r="AK124" s="46"/>
      <c r="AL124" s="47"/>
      <c r="AM124" s="46"/>
      <c r="AN124" s="46"/>
      <c r="AO124" s="46"/>
      <c r="AP124" s="26">
        <v>42773</v>
      </c>
      <c r="AQ124" s="26">
        <v>43075</v>
      </c>
      <c r="AR124" s="2"/>
      <c r="AS124" s="11" t="s">
        <v>6</v>
      </c>
      <c r="AT124" s="2"/>
      <c r="AU124" s="2"/>
      <c r="AV124" s="11" t="s">
        <v>6</v>
      </c>
      <c r="AW124" s="2"/>
      <c r="AX124" s="2"/>
      <c r="AY124" s="2"/>
      <c r="AZ124" s="96" t="s">
        <v>838</v>
      </c>
      <c r="BA124" s="9">
        <f>N124+AL124</f>
        <v>49878000</v>
      </c>
      <c r="BB124" s="6" t="s">
        <v>48</v>
      </c>
      <c r="BC124" s="1" t="s">
        <v>47</v>
      </c>
      <c r="BD124" s="1" t="s">
        <v>202</v>
      </c>
      <c r="BE124" s="2"/>
      <c r="BF124" s="107" t="s">
        <v>837</v>
      </c>
      <c r="BG124" s="1" t="s">
        <v>1</v>
      </c>
      <c r="BK124" s="90" t="s">
        <v>260</v>
      </c>
      <c r="BL124" s="45">
        <f>($BP$2-E124)/AG124*100</f>
        <v>17.333333333333336</v>
      </c>
      <c r="BM124" s="45">
        <f>IF((($BP$2-AP124)/AG124)&gt;1,100,($BP$2-AP124)/AG124*100)</f>
        <v>17.333333333333336</v>
      </c>
      <c r="BO124" s="45">
        <f>VLOOKUP(A124,'[1]PAGOS-NACION'!A:AK,37,0)</f>
        <v>58.000000000000007</v>
      </c>
    </row>
    <row r="125" spans="1:67" ht="12.75" customHeight="1" x14ac:dyDescent="0.25">
      <c r="A125" s="103" t="s">
        <v>836</v>
      </c>
      <c r="B125" s="31" t="s">
        <v>23</v>
      </c>
      <c r="C125" s="1">
        <v>122</v>
      </c>
      <c r="D125" s="11" t="s">
        <v>834</v>
      </c>
      <c r="E125" s="27">
        <v>42773</v>
      </c>
      <c r="F125" s="11" t="s">
        <v>835</v>
      </c>
      <c r="G125" s="11" t="s">
        <v>59</v>
      </c>
      <c r="H125" s="11" t="s">
        <v>239</v>
      </c>
      <c r="I125" s="30" t="s">
        <v>15</v>
      </c>
      <c r="J125" s="15">
        <v>18917</v>
      </c>
      <c r="K125" s="15">
        <v>20917</v>
      </c>
      <c r="L125" s="11" t="s">
        <v>56</v>
      </c>
      <c r="M125" s="17">
        <v>4987800</v>
      </c>
      <c r="N125" s="17">
        <v>49878000</v>
      </c>
      <c r="O125" s="48" t="s">
        <v>17</v>
      </c>
      <c r="P125" s="11" t="s">
        <v>16</v>
      </c>
      <c r="Q125" s="11" t="s">
        <v>10</v>
      </c>
      <c r="R125" s="28">
        <v>79466078</v>
      </c>
      <c r="S125" s="16" t="s">
        <v>15</v>
      </c>
      <c r="T125" s="11" t="s">
        <v>27</v>
      </c>
      <c r="U125" s="15" t="s">
        <v>15</v>
      </c>
      <c r="V125" s="11" t="s">
        <v>834</v>
      </c>
      <c r="W125" s="11" t="s">
        <v>13</v>
      </c>
      <c r="X125" s="11" t="s">
        <v>39</v>
      </c>
      <c r="Y125" s="11" t="s">
        <v>284</v>
      </c>
      <c r="Z125" s="27">
        <v>42773</v>
      </c>
      <c r="AA125" s="11" t="s">
        <v>833</v>
      </c>
      <c r="AB125" s="13" t="s">
        <v>752</v>
      </c>
      <c r="AC125" s="11" t="s">
        <v>11</v>
      </c>
      <c r="AD125" s="11" t="s">
        <v>10</v>
      </c>
      <c r="AE125" s="33">
        <v>51891055</v>
      </c>
      <c r="AF125" s="53" t="s">
        <v>751</v>
      </c>
      <c r="AG125" s="11">
        <v>300</v>
      </c>
      <c r="AH125" s="11" t="s">
        <v>8</v>
      </c>
      <c r="AI125" s="11">
        <v>0</v>
      </c>
      <c r="AJ125" s="11" t="s">
        <v>7</v>
      </c>
      <c r="AK125" s="46"/>
      <c r="AL125" s="47"/>
      <c r="AM125" s="46"/>
      <c r="AN125" s="46"/>
      <c r="AO125" s="46"/>
      <c r="AP125" s="26">
        <v>42773</v>
      </c>
      <c r="AQ125" s="26">
        <v>43075</v>
      </c>
      <c r="AR125" s="2"/>
      <c r="AS125" s="11" t="s">
        <v>6</v>
      </c>
      <c r="AT125" s="2"/>
      <c r="AU125" s="2"/>
      <c r="AV125" s="11" t="s">
        <v>6</v>
      </c>
      <c r="AW125" s="2"/>
      <c r="AX125" s="2"/>
      <c r="AY125" s="2"/>
      <c r="AZ125" s="96" t="s">
        <v>832</v>
      </c>
      <c r="BA125" s="9">
        <f>N125+AL125</f>
        <v>49878000</v>
      </c>
      <c r="BB125" s="6" t="s">
        <v>33</v>
      </c>
      <c r="BC125" s="1" t="s">
        <v>47</v>
      </c>
      <c r="BD125" s="1" t="s">
        <v>202</v>
      </c>
      <c r="BE125" s="2"/>
      <c r="BF125" s="107" t="s">
        <v>831</v>
      </c>
      <c r="BG125" s="1" t="s">
        <v>1</v>
      </c>
      <c r="BK125" s="111" t="s">
        <v>562</v>
      </c>
      <c r="BL125" s="45">
        <f>($BP$2-E125)/AG125*100</f>
        <v>17.333333333333336</v>
      </c>
      <c r="BM125" s="45">
        <f>IF((($BP$2-AP125)/AG125)&gt;1,100,($BP$2-AP125)/AG125*100)</f>
        <v>17.333333333333336</v>
      </c>
      <c r="BO125" s="45">
        <f>VLOOKUP(A125,'[1]PAGOS-NACION'!A:AK,37,0)</f>
        <v>58.000000000000007</v>
      </c>
    </row>
    <row r="126" spans="1:67" ht="12.75" customHeight="1" x14ac:dyDescent="0.25">
      <c r="A126" s="103" t="s">
        <v>830</v>
      </c>
      <c r="B126" s="31" t="s">
        <v>23</v>
      </c>
      <c r="C126" s="1">
        <v>123</v>
      </c>
      <c r="D126" s="11" t="s">
        <v>828</v>
      </c>
      <c r="E126" s="27">
        <v>42773</v>
      </c>
      <c r="F126" s="11" t="s">
        <v>829</v>
      </c>
      <c r="G126" s="11" t="s">
        <v>59</v>
      </c>
      <c r="H126" s="11" t="s">
        <v>239</v>
      </c>
      <c r="I126" s="30" t="s">
        <v>15</v>
      </c>
      <c r="J126" s="15">
        <v>19217</v>
      </c>
      <c r="K126" s="15">
        <v>21017</v>
      </c>
      <c r="L126" s="11" t="s">
        <v>56</v>
      </c>
      <c r="M126" s="17">
        <v>4987800</v>
      </c>
      <c r="N126" s="17">
        <v>49878000</v>
      </c>
      <c r="O126" s="48" t="s">
        <v>17</v>
      </c>
      <c r="P126" s="11" t="s">
        <v>16</v>
      </c>
      <c r="Q126" s="11" t="s">
        <v>10</v>
      </c>
      <c r="R126" s="28">
        <v>33700575</v>
      </c>
      <c r="S126" s="16" t="s">
        <v>15</v>
      </c>
      <c r="T126" s="11" t="s">
        <v>103</v>
      </c>
      <c r="U126" s="15" t="s">
        <v>15</v>
      </c>
      <c r="V126" s="11" t="s">
        <v>828</v>
      </c>
      <c r="W126" s="11" t="s">
        <v>13</v>
      </c>
      <c r="X126" s="11" t="s">
        <v>39</v>
      </c>
      <c r="Y126" s="11" t="s">
        <v>284</v>
      </c>
      <c r="Z126" s="27">
        <v>42773</v>
      </c>
      <c r="AA126" s="11" t="s">
        <v>827</v>
      </c>
      <c r="AB126" s="13" t="s">
        <v>752</v>
      </c>
      <c r="AC126" s="11" t="s">
        <v>11</v>
      </c>
      <c r="AD126" s="11" t="s">
        <v>10</v>
      </c>
      <c r="AE126" s="33">
        <v>51891055</v>
      </c>
      <c r="AF126" s="53" t="s">
        <v>751</v>
      </c>
      <c r="AG126" s="11">
        <v>300</v>
      </c>
      <c r="AH126" s="11" t="s">
        <v>8</v>
      </c>
      <c r="AI126" s="11">
        <v>0</v>
      </c>
      <c r="AJ126" s="11" t="s">
        <v>7</v>
      </c>
      <c r="AK126" s="46"/>
      <c r="AL126" s="47"/>
      <c r="AM126" s="46"/>
      <c r="AN126" s="46"/>
      <c r="AO126" s="46"/>
      <c r="AP126" s="26">
        <v>42773</v>
      </c>
      <c r="AQ126" s="26">
        <v>43075</v>
      </c>
      <c r="AR126" s="2"/>
      <c r="AS126" s="11" t="s">
        <v>6</v>
      </c>
      <c r="AT126" s="2"/>
      <c r="AU126" s="2"/>
      <c r="AV126" s="11" t="s">
        <v>6</v>
      </c>
      <c r="AW126" s="2"/>
      <c r="AX126" s="2"/>
      <c r="AY126" s="2"/>
      <c r="AZ126" s="96" t="s">
        <v>826</v>
      </c>
      <c r="BA126" s="9">
        <f>N126+AL126</f>
        <v>49878000</v>
      </c>
      <c r="BB126" s="6" t="s">
        <v>33</v>
      </c>
      <c r="BC126" s="1" t="s">
        <v>47</v>
      </c>
      <c r="BD126" s="1" t="s">
        <v>202</v>
      </c>
      <c r="BE126" s="2"/>
      <c r="BF126" s="107" t="s">
        <v>825</v>
      </c>
      <c r="BG126" s="1" t="s">
        <v>1</v>
      </c>
      <c r="BK126" s="90" t="s">
        <v>260</v>
      </c>
      <c r="BL126" s="45">
        <f>($BP$2-E126)/AG126*100</f>
        <v>17.333333333333336</v>
      </c>
      <c r="BM126" s="45">
        <f>IF((($BP$2-AP126)/AG126)&gt;1,100,($BP$2-AP126)/AG126*100)</f>
        <v>17.333333333333336</v>
      </c>
      <c r="BO126" s="45">
        <f>VLOOKUP(A126,'[1]PAGOS-NACION'!A:AK,37,0)</f>
        <v>58.000000000000007</v>
      </c>
    </row>
    <row r="127" spans="1:67" ht="12.75" customHeight="1" x14ac:dyDescent="0.25">
      <c r="A127" s="103" t="s">
        <v>824</v>
      </c>
      <c r="B127" s="31" t="s">
        <v>23</v>
      </c>
      <c r="C127" s="1">
        <v>124</v>
      </c>
      <c r="D127" s="11" t="s">
        <v>822</v>
      </c>
      <c r="E127" s="27">
        <v>42773</v>
      </c>
      <c r="F127" s="11" t="s">
        <v>823</v>
      </c>
      <c r="G127" s="11" t="s">
        <v>59</v>
      </c>
      <c r="H127" s="11" t="s">
        <v>239</v>
      </c>
      <c r="I127" s="30" t="s">
        <v>15</v>
      </c>
      <c r="J127" s="15">
        <v>18217</v>
      </c>
      <c r="K127" s="15">
        <v>21417</v>
      </c>
      <c r="L127" s="11" t="s">
        <v>252</v>
      </c>
      <c r="M127" s="17">
        <v>4987800</v>
      </c>
      <c r="N127" s="17">
        <v>49878000</v>
      </c>
      <c r="O127" s="48" t="s">
        <v>17</v>
      </c>
      <c r="P127" s="11" t="s">
        <v>16</v>
      </c>
      <c r="Q127" s="11" t="s">
        <v>10</v>
      </c>
      <c r="R127" s="28">
        <v>52249482</v>
      </c>
      <c r="S127" s="16" t="s">
        <v>15</v>
      </c>
      <c r="T127" s="11" t="s">
        <v>92</v>
      </c>
      <c r="U127" s="15" t="s">
        <v>15</v>
      </c>
      <c r="V127" s="11" t="s">
        <v>822</v>
      </c>
      <c r="W127" s="11" t="s">
        <v>13</v>
      </c>
      <c r="X127" s="11" t="s">
        <v>39</v>
      </c>
      <c r="Y127" s="11" t="s">
        <v>284</v>
      </c>
      <c r="Z127" s="27">
        <v>42773</v>
      </c>
      <c r="AA127" s="11" t="s">
        <v>821</v>
      </c>
      <c r="AB127" s="13" t="s">
        <v>264</v>
      </c>
      <c r="AC127" s="11" t="s">
        <v>11</v>
      </c>
      <c r="AD127" s="11" t="s">
        <v>10</v>
      </c>
      <c r="AE127" s="33">
        <v>79850133</v>
      </c>
      <c r="AF127" s="53" t="s">
        <v>263</v>
      </c>
      <c r="AG127" s="11">
        <v>300</v>
      </c>
      <c r="AH127" s="11" t="s">
        <v>8</v>
      </c>
      <c r="AI127" s="11">
        <v>0</v>
      </c>
      <c r="AJ127" s="11" t="s">
        <v>7</v>
      </c>
      <c r="AK127" s="46"/>
      <c r="AL127" s="47"/>
      <c r="AM127" s="46"/>
      <c r="AN127" s="46"/>
      <c r="AO127" s="46"/>
      <c r="AP127" s="26">
        <v>42773</v>
      </c>
      <c r="AQ127" s="26">
        <v>43075</v>
      </c>
      <c r="AR127" s="2"/>
      <c r="AS127" s="11" t="s">
        <v>6</v>
      </c>
      <c r="AT127" s="2"/>
      <c r="AU127" s="2"/>
      <c r="AV127" s="11" t="s">
        <v>6</v>
      </c>
      <c r="AW127" s="2"/>
      <c r="AX127" s="2"/>
      <c r="AY127" s="2"/>
      <c r="AZ127" s="96" t="s">
        <v>820</v>
      </c>
      <c r="BA127" s="9">
        <f>N127+AL127</f>
        <v>49878000</v>
      </c>
      <c r="BB127" s="6" t="s">
        <v>33</v>
      </c>
      <c r="BC127" s="1" t="s">
        <v>47</v>
      </c>
      <c r="BD127" s="1" t="s">
        <v>202</v>
      </c>
      <c r="BE127" s="2"/>
      <c r="BF127" s="107" t="s">
        <v>819</v>
      </c>
      <c r="BG127" s="1" t="s">
        <v>1</v>
      </c>
      <c r="BJ127" s="1" t="s">
        <v>555</v>
      </c>
      <c r="BK127" s="90" t="s">
        <v>260</v>
      </c>
      <c r="BL127" s="45">
        <f>($BP$2-E127)/AG127*100</f>
        <v>17.333333333333336</v>
      </c>
      <c r="BM127" s="45">
        <f>IF((($BP$2-AP127)/AG127)&gt;1,100,($BP$2-AP127)/AG127*100)</f>
        <v>17.333333333333336</v>
      </c>
      <c r="BO127" s="45">
        <f>VLOOKUP(A127,'[1]PAGOS-NACION'!A:AK,37,0)</f>
        <v>21.333333333333336</v>
      </c>
    </row>
    <row r="128" spans="1:67" ht="12.75" customHeight="1" x14ac:dyDescent="0.25">
      <c r="A128" s="103" t="s">
        <v>818</v>
      </c>
      <c r="B128" s="31" t="s">
        <v>23</v>
      </c>
      <c r="C128" s="1">
        <v>125</v>
      </c>
      <c r="D128" s="11" t="s">
        <v>817</v>
      </c>
      <c r="E128" s="27">
        <v>42773</v>
      </c>
      <c r="F128" s="11" t="s">
        <v>245</v>
      </c>
      <c r="G128" s="11" t="s">
        <v>59</v>
      </c>
      <c r="H128" s="11" t="s">
        <v>239</v>
      </c>
      <c r="I128" s="30" t="s">
        <v>15</v>
      </c>
      <c r="J128" s="15">
        <v>19417</v>
      </c>
      <c r="K128" s="15">
        <v>21517</v>
      </c>
      <c r="L128" s="11" t="s">
        <v>42</v>
      </c>
      <c r="M128" s="17">
        <v>3559800</v>
      </c>
      <c r="N128" s="17">
        <v>35598000</v>
      </c>
      <c r="O128" s="48" t="s">
        <v>17</v>
      </c>
      <c r="P128" s="11" t="s">
        <v>16</v>
      </c>
      <c r="Q128" s="11" t="s">
        <v>10</v>
      </c>
      <c r="R128" s="28">
        <v>9930291</v>
      </c>
      <c r="S128" s="16" t="s">
        <v>15</v>
      </c>
      <c r="T128" s="11" t="s">
        <v>27</v>
      </c>
      <c r="U128" s="15" t="s">
        <v>15</v>
      </c>
      <c r="V128" s="11" t="s">
        <v>817</v>
      </c>
      <c r="W128" s="11" t="s">
        <v>13</v>
      </c>
      <c r="X128" s="11" t="s">
        <v>39</v>
      </c>
      <c r="Y128" s="11" t="s">
        <v>284</v>
      </c>
      <c r="Z128" s="27">
        <v>42773</v>
      </c>
      <c r="AA128" s="11" t="s">
        <v>816</v>
      </c>
      <c r="AB128" s="13" t="s">
        <v>36</v>
      </c>
      <c r="AC128" s="11" t="s">
        <v>11</v>
      </c>
      <c r="AD128" s="11" t="s">
        <v>10</v>
      </c>
      <c r="AE128" s="33">
        <v>11342150</v>
      </c>
      <c r="AF128" s="53" t="s">
        <v>122</v>
      </c>
      <c r="AG128" s="11">
        <f>90+24</f>
        <v>114</v>
      </c>
      <c r="AH128" s="11" t="s">
        <v>8</v>
      </c>
      <c r="AI128" s="11">
        <v>0</v>
      </c>
      <c r="AJ128" s="11" t="s">
        <v>7</v>
      </c>
      <c r="AK128" s="46"/>
      <c r="AL128" s="47"/>
      <c r="AM128" s="46"/>
      <c r="AN128" s="46"/>
      <c r="AO128" s="46"/>
      <c r="AP128" s="26">
        <v>42773</v>
      </c>
      <c r="AQ128" s="110">
        <v>42886</v>
      </c>
      <c r="AR128" s="42">
        <v>42887</v>
      </c>
      <c r="AS128" s="11" t="s">
        <v>6</v>
      </c>
      <c r="AT128" s="2"/>
      <c r="AU128" s="2"/>
      <c r="AV128" s="11" t="s">
        <v>6</v>
      </c>
      <c r="AW128" s="2"/>
      <c r="AX128" s="2"/>
      <c r="AY128" s="1" t="s">
        <v>787</v>
      </c>
      <c r="AZ128" s="96" t="s">
        <v>815</v>
      </c>
      <c r="BA128" s="9">
        <f>N128+AL128</f>
        <v>35598000</v>
      </c>
      <c r="BB128" s="6" t="s">
        <v>48</v>
      </c>
      <c r="BC128" s="1" t="s">
        <v>47</v>
      </c>
      <c r="BD128" s="1" t="s">
        <v>202</v>
      </c>
      <c r="BE128" s="2"/>
      <c r="BF128" s="107" t="s">
        <v>814</v>
      </c>
      <c r="BG128" s="1" t="s">
        <v>1</v>
      </c>
      <c r="BH128" s="6" t="s">
        <v>813</v>
      </c>
      <c r="BK128" s="104" t="s">
        <v>562</v>
      </c>
      <c r="BL128" s="45">
        <f>($BP$2-E128)/AG128*100</f>
        <v>45.614035087719294</v>
      </c>
      <c r="BM128" s="45">
        <f>IF((($BP$2-AP128)/AG128)&gt;1,100,($BP$2-AP128)/AG128*100)</f>
        <v>45.614035087719294</v>
      </c>
      <c r="BO128" s="45">
        <f>VLOOKUP(A128,'[1]PAGOS-NACION'!A:AK,37,0)</f>
        <v>38</v>
      </c>
    </row>
    <row r="129" spans="1:68" ht="12.75" customHeight="1" x14ac:dyDescent="0.25">
      <c r="A129" s="103" t="s">
        <v>812</v>
      </c>
      <c r="B129" s="31" t="s">
        <v>23</v>
      </c>
      <c r="C129" s="1">
        <v>126</v>
      </c>
      <c r="D129" s="11" t="s">
        <v>810</v>
      </c>
      <c r="E129" s="27">
        <v>42773</v>
      </c>
      <c r="F129" s="11" t="s">
        <v>811</v>
      </c>
      <c r="G129" s="11" t="s">
        <v>59</v>
      </c>
      <c r="H129" s="11" t="s">
        <v>239</v>
      </c>
      <c r="I129" s="30" t="s">
        <v>15</v>
      </c>
      <c r="J129" s="15">
        <v>18317</v>
      </c>
      <c r="K129" s="15">
        <v>21617</v>
      </c>
      <c r="L129" s="11" t="s">
        <v>56</v>
      </c>
      <c r="M129" s="17">
        <v>4987800</v>
      </c>
      <c r="N129" s="17">
        <v>49878000</v>
      </c>
      <c r="O129" s="48" t="s">
        <v>17</v>
      </c>
      <c r="P129" s="11" t="s">
        <v>16</v>
      </c>
      <c r="Q129" s="11" t="s">
        <v>10</v>
      </c>
      <c r="R129" s="28">
        <v>79379515</v>
      </c>
      <c r="S129" s="16" t="s">
        <v>15</v>
      </c>
      <c r="T129" s="11" t="s">
        <v>92</v>
      </c>
      <c r="U129" s="15" t="s">
        <v>15</v>
      </c>
      <c r="V129" s="11" t="s">
        <v>810</v>
      </c>
      <c r="W129" s="11" t="s">
        <v>13</v>
      </c>
      <c r="X129" s="11" t="s">
        <v>39</v>
      </c>
      <c r="Y129" s="11" t="s">
        <v>284</v>
      </c>
      <c r="Z129" s="27">
        <v>42773</v>
      </c>
      <c r="AA129" s="11" t="s">
        <v>809</v>
      </c>
      <c r="AB129" s="13" t="s">
        <v>250</v>
      </c>
      <c r="AC129" s="11" t="s">
        <v>11</v>
      </c>
      <c r="AD129" s="11" t="s">
        <v>10</v>
      </c>
      <c r="AE129" s="33">
        <v>52197050</v>
      </c>
      <c r="AF129" s="53" t="s">
        <v>249</v>
      </c>
      <c r="AG129" s="11">
        <v>300</v>
      </c>
      <c r="AH129" s="11" t="s">
        <v>8</v>
      </c>
      <c r="AI129" s="11">
        <v>0</v>
      </c>
      <c r="AJ129" s="11" t="s">
        <v>7</v>
      </c>
      <c r="AK129" s="46"/>
      <c r="AL129" s="47"/>
      <c r="AM129" s="46"/>
      <c r="AN129" s="46"/>
      <c r="AO129" s="46"/>
      <c r="AP129" s="26">
        <v>42773</v>
      </c>
      <c r="AQ129" s="26">
        <v>43075</v>
      </c>
      <c r="AR129" s="2"/>
      <c r="AS129" s="11" t="s">
        <v>6</v>
      </c>
      <c r="AT129" s="2"/>
      <c r="AU129" s="2"/>
      <c r="AV129" s="11" t="s">
        <v>6</v>
      </c>
      <c r="AW129" s="2"/>
      <c r="AX129" s="2"/>
      <c r="AY129" s="2"/>
      <c r="AZ129" s="96" t="s">
        <v>808</v>
      </c>
      <c r="BA129" s="9">
        <f>N129+AL129</f>
        <v>49878000</v>
      </c>
      <c r="BB129" s="6" t="s">
        <v>33</v>
      </c>
      <c r="BC129" s="1" t="s">
        <v>47</v>
      </c>
      <c r="BD129" s="1" t="s">
        <v>202</v>
      </c>
      <c r="BE129" s="2"/>
      <c r="BF129" s="107" t="s">
        <v>807</v>
      </c>
      <c r="BG129" s="1" t="s">
        <v>1</v>
      </c>
      <c r="BK129" s="104" t="s">
        <v>562</v>
      </c>
      <c r="BL129" s="45">
        <f>($BP$2-E129)/AG129*100</f>
        <v>17.333333333333336</v>
      </c>
      <c r="BM129" s="45">
        <f>IF((($BP$2-AP129)/AG129)&gt;1,100,($BP$2-AP129)/AG129*100)</f>
        <v>17.333333333333336</v>
      </c>
      <c r="BO129" s="45">
        <f>VLOOKUP(A129,'[1]PAGOS-NACION'!A:AK,37,0)</f>
        <v>58.000000000000007</v>
      </c>
    </row>
    <row r="130" spans="1:68" ht="12.75" customHeight="1" x14ac:dyDescent="0.25">
      <c r="A130" s="103" t="s">
        <v>806</v>
      </c>
      <c r="B130" s="31" t="s">
        <v>23</v>
      </c>
      <c r="C130" s="1">
        <v>127</v>
      </c>
      <c r="D130" s="11" t="s">
        <v>804</v>
      </c>
      <c r="E130" s="27">
        <v>42774</v>
      </c>
      <c r="F130" s="11" t="s">
        <v>805</v>
      </c>
      <c r="G130" s="11" t="s">
        <v>59</v>
      </c>
      <c r="H130" s="11" t="s">
        <v>239</v>
      </c>
      <c r="I130" s="30" t="s">
        <v>15</v>
      </c>
      <c r="J130" s="15">
        <v>18517</v>
      </c>
      <c r="K130" s="15">
        <v>23017</v>
      </c>
      <c r="L130" s="11" t="s">
        <v>56</v>
      </c>
      <c r="M130" s="17">
        <v>4987800</v>
      </c>
      <c r="N130" s="17">
        <v>49878000</v>
      </c>
      <c r="O130" s="48" t="s">
        <v>17</v>
      </c>
      <c r="P130" s="11" t="s">
        <v>16</v>
      </c>
      <c r="Q130" s="11" t="s">
        <v>10</v>
      </c>
      <c r="R130" s="28">
        <v>52154763</v>
      </c>
      <c r="S130" s="16" t="s">
        <v>15</v>
      </c>
      <c r="T130" s="11" t="s">
        <v>27</v>
      </c>
      <c r="U130" s="15" t="s">
        <v>15</v>
      </c>
      <c r="V130" s="11" t="s">
        <v>804</v>
      </c>
      <c r="W130" s="11" t="s">
        <v>13</v>
      </c>
      <c r="X130" s="11" t="s">
        <v>39</v>
      </c>
      <c r="Y130" s="11" t="s">
        <v>284</v>
      </c>
      <c r="Z130" s="27">
        <v>42775</v>
      </c>
      <c r="AA130" s="11" t="s">
        <v>803</v>
      </c>
      <c r="AB130" s="13" t="s">
        <v>250</v>
      </c>
      <c r="AC130" s="11" t="s">
        <v>11</v>
      </c>
      <c r="AD130" s="11" t="s">
        <v>10</v>
      </c>
      <c r="AE130" s="33">
        <v>52197050</v>
      </c>
      <c r="AF130" s="53" t="s">
        <v>249</v>
      </c>
      <c r="AG130" s="11">
        <v>300</v>
      </c>
      <c r="AH130" s="11" t="s">
        <v>8</v>
      </c>
      <c r="AI130" s="11">
        <v>0</v>
      </c>
      <c r="AJ130" s="11" t="s">
        <v>7</v>
      </c>
      <c r="AK130" s="46"/>
      <c r="AL130" s="47"/>
      <c r="AM130" s="46"/>
      <c r="AN130" s="46"/>
      <c r="AO130" s="46"/>
      <c r="AP130" s="26">
        <v>42775</v>
      </c>
      <c r="AQ130" s="26">
        <v>43077</v>
      </c>
      <c r="AR130" s="2"/>
      <c r="AS130" s="11" t="s">
        <v>6</v>
      </c>
      <c r="AT130" s="2"/>
      <c r="AU130" s="2"/>
      <c r="AV130" s="11" t="s">
        <v>415</v>
      </c>
      <c r="AW130" s="11" t="s">
        <v>802</v>
      </c>
      <c r="AX130" s="27">
        <v>42828</v>
      </c>
      <c r="AY130" s="2"/>
      <c r="AZ130" s="96" t="s">
        <v>801</v>
      </c>
      <c r="BA130" s="9">
        <f>N130+AL130</f>
        <v>49878000</v>
      </c>
      <c r="BB130" s="1" t="s">
        <v>270</v>
      </c>
      <c r="BC130" s="1" t="s">
        <v>47</v>
      </c>
      <c r="BD130" s="8" t="s">
        <v>3</v>
      </c>
      <c r="BE130" s="2"/>
      <c r="BF130" s="107" t="s">
        <v>800</v>
      </c>
      <c r="BG130" s="1" t="s">
        <v>1</v>
      </c>
      <c r="BH130" s="6" t="s">
        <v>799</v>
      </c>
      <c r="BJ130" s="1" t="s">
        <v>555</v>
      </c>
      <c r="BK130" s="102" t="s">
        <v>260</v>
      </c>
      <c r="BL130" s="45">
        <f>($BP$2-E130)/AG130*100</f>
        <v>17</v>
      </c>
      <c r="BM130" s="45">
        <f>IF((($BP$2-AP130)/AG130)&gt;1,100,($BP$2-AP130)/AG130*100)</f>
        <v>16.666666666666664</v>
      </c>
      <c r="BO130" s="45">
        <f>VLOOKUP(A130,'[1]PAGOS-NACION'!A:AK,37,0)</f>
        <v>57.333333333333329</v>
      </c>
    </row>
    <row r="131" spans="1:68" ht="12.75" customHeight="1" x14ac:dyDescent="0.25">
      <c r="A131" s="103" t="s">
        <v>798</v>
      </c>
      <c r="B131" s="31" t="s">
        <v>23</v>
      </c>
      <c r="C131" s="1">
        <v>128</v>
      </c>
      <c r="D131" s="11" t="s">
        <v>796</v>
      </c>
      <c r="E131" s="27">
        <v>42774</v>
      </c>
      <c r="F131" s="11" t="s">
        <v>797</v>
      </c>
      <c r="G131" s="11" t="s">
        <v>59</v>
      </c>
      <c r="H131" s="11" t="s">
        <v>239</v>
      </c>
      <c r="I131" s="30" t="s">
        <v>15</v>
      </c>
      <c r="J131" s="15">
        <v>20617</v>
      </c>
      <c r="K131" s="15">
        <v>23117</v>
      </c>
      <c r="L131" s="11" t="s">
        <v>138</v>
      </c>
      <c r="M131" s="17">
        <v>4987800</v>
      </c>
      <c r="N131" s="17">
        <v>49878000</v>
      </c>
      <c r="O131" s="48" t="s">
        <v>17</v>
      </c>
      <c r="P131" s="11" t="s">
        <v>16</v>
      </c>
      <c r="Q131" s="11" t="s">
        <v>10</v>
      </c>
      <c r="R131" s="28">
        <v>79616896</v>
      </c>
      <c r="S131" s="16" t="s">
        <v>15</v>
      </c>
      <c r="T131" s="11" t="s">
        <v>156</v>
      </c>
      <c r="U131" s="15" t="s">
        <v>15</v>
      </c>
      <c r="V131" s="11" t="s">
        <v>796</v>
      </c>
      <c r="W131" s="11" t="s">
        <v>13</v>
      </c>
      <c r="X131" s="11" t="s">
        <v>39</v>
      </c>
      <c r="Y131" s="11" t="s">
        <v>284</v>
      </c>
      <c r="Z131" s="27">
        <v>42775</v>
      </c>
      <c r="AA131" s="11" t="s">
        <v>795</v>
      </c>
      <c r="AB131" s="13" t="s">
        <v>132</v>
      </c>
      <c r="AC131" s="11" t="s">
        <v>11</v>
      </c>
      <c r="AD131" s="11" t="s">
        <v>10</v>
      </c>
      <c r="AE131" s="55">
        <v>80215978</v>
      </c>
      <c r="AF131" s="53" t="s">
        <v>131</v>
      </c>
      <c r="AG131" s="11">
        <v>300</v>
      </c>
      <c r="AH131" s="11" t="s">
        <v>8</v>
      </c>
      <c r="AI131" s="11">
        <v>0</v>
      </c>
      <c r="AJ131" s="11" t="s">
        <v>7</v>
      </c>
      <c r="AK131" s="46"/>
      <c r="AL131" s="47"/>
      <c r="AM131" s="46"/>
      <c r="AN131" s="46"/>
      <c r="AO131" s="46"/>
      <c r="AP131" s="26">
        <v>42775</v>
      </c>
      <c r="AQ131" s="26">
        <v>43077</v>
      </c>
      <c r="AR131" s="2"/>
      <c r="AS131" s="11" t="s">
        <v>6</v>
      </c>
      <c r="AT131" s="2"/>
      <c r="AU131" s="2"/>
      <c r="AV131" s="11" t="s">
        <v>6</v>
      </c>
      <c r="AW131" s="2"/>
      <c r="AX131" s="2"/>
      <c r="AY131" s="2"/>
      <c r="AZ131" s="96" t="s">
        <v>794</v>
      </c>
      <c r="BA131" s="9">
        <f>N131+AL131</f>
        <v>49878000</v>
      </c>
      <c r="BB131" s="6" t="s">
        <v>48</v>
      </c>
      <c r="BC131" s="1" t="s">
        <v>47</v>
      </c>
      <c r="BD131" s="1" t="s">
        <v>202</v>
      </c>
      <c r="BE131" s="2"/>
      <c r="BF131" s="107" t="s">
        <v>793</v>
      </c>
      <c r="BG131" s="1" t="s">
        <v>1</v>
      </c>
      <c r="BK131" s="104" t="s">
        <v>562</v>
      </c>
      <c r="BL131" s="45">
        <f>($BP$2-E131)/AG131*100</f>
        <v>17</v>
      </c>
      <c r="BM131" s="45">
        <f>IF((($BP$2-AP131)/AG131)&gt;1,100,($BP$2-AP131)/AG131*100)</f>
        <v>16.666666666666664</v>
      </c>
      <c r="BO131" s="45">
        <f>VLOOKUP(A131,'[1]PAGOS-NACION'!A:AK,37,0)</f>
        <v>57.333333333333329</v>
      </c>
    </row>
    <row r="132" spans="1:68" ht="12.75" customHeight="1" x14ac:dyDescent="0.25">
      <c r="A132" s="103" t="s">
        <v>792</v>
      </c>
      <c r="B132" s="31" t="s">
        <v>23</v>
      </c>
      <c r="C132" s="1">
        <v>129</v>
      </c>
      <c r="D132" s="11" t="s">
        <v>790</v>
      </c>
      <c r="E132" s="27">
        <v>42774</v>
      </c>
      <c r="F132" s="11" t="s">
        <v>791</v>
      </c>
      <c r="G132" s="11" t="s">
        <v>59</v>
      </c>
      <c r="H132" s="11" t="s">
        <v>239</v>
      </c>
      <c r="I132" s="30" t="s">
        <v>15</v>
      </c>
      <c r="J132" s="15">
        <v>16417</v>
      </c>
      <c r="K132" s="15">
        <v>23217</v>
      </c>
      <c r="L132" s="11" t="s">
        <v>508</v>
      </c>
      <c r="M132" s="17">
        <v>4987800</v>
      </c>
      <c r="N132" s="17">
        <v>49878000</v>
      </c>
      <c r="O132" s="48" t="s">
        <v>17</v>
      </c>
      <c r="P132" s="11" t="s">
        <v>16</v>
      </c>
      <c r="Q132" s="11" t="s">
        <v>10</v>
      </c>
      <c r="R132" s="28">
        <v>63550168</v>
      </c>
      <c r="S132" s="16" t="s">
        <v>15</v>
      </c>
      <c r="T132" s="11" t="s">
        <v>103</v>
      </c>
      <c r="U132" s="15" t="s">
        <v>15</v>
      </c>
      <c r="V132" s="11" t="s">
        <v>790</v>
      </c>
      <c r="W132" s="11" t="s">
        <v>13</v>
      </c>
      <c r="X132" s="11" t="s">
        <v>39</v>
      </c>
      <c r="Y132" s="11" t="s">
        <v>284</v>
      </c>
      <c r="Z132" s="27">
        <v>42775</v>
      </c>
      <c r="AA132" s="11" t="s">
        <v>789</v>
      </c>
      <c r="AB132" s="13" t="s">
        <v>566</v>
      </c>
      <c r="AC132" s="11" t="s">
        <v>11</v>
      </c>
      <c r="AD132" s="11" t="s">
        <v>10</v>
      </c>
      <c r="AE132" s="33">
        <v>52619376</v>
      </c>
      <c r="AF132" s="13" t="s">
        <v>565</v>
      </c>
      <c r="AG132" s="11">
        <v>300</v>
      </c>
      <c r="AH132" s="11" t="s">
        <v>8</v>
      </c>
      <c r="AI132" s="11">
        <v>0</v>
      </c>
      <c r="AJ132" s="11" t="s">
        <v>7</v>
      </c>
      <c r="AK132" s="46"/>
      <c r="AL132" s="47"/>
      <c r="AM132" s="46"/>
      <c r="AN132" s="46"/>
      <c r="AO132" s="46"/>
      <c r="AP132" s="26">
        <v>42775</v>
      </c>
      <c r="AQ132" s="110">
        <v>42916</v>
      </c>
      <c r="AR132" s="42">
        <v>42923</v>
      </c>
      <c r="AS132" s="11" t="s">
        <v>6</v>
      </c>
      <c r="AT132" s="2"/>
      <c r="AU132" s="2"/>
      <c r="AV132" s="11" t="s">
        <v>415</v>
      </c>
      <c r="AW132" s="1" t="s">
        <v>788</v>
      </c>
      <c r="AX132" s="42">
        <v>42787</v>
      </c>
      <c r="AY132" s="1" t="s">
        <v>787</v>
      </c>
      <c r="AZ132" s="96" t="s">
        <v>786</v>
      </c>
      <c r="BA132" s="9">
        <f>N132+AL132</f>
        <v>49878000</v>
      </c>
      <c r="BB132" s="6" t="s">
        <v>5</v>
      </c>
      <c r="BC132" s="1" t="s">
        <v>47</v>
      </c>
      <c r="BD132" s="8" t="s">
        <v>3</v>
      </c>
      <c r="BE132" s="2"/>
      <c r="BF132" s="107" t="s">
        <v>785</v>
      </c>
      <c r="BG132" s="1" t="s">
        <v>784</v>
      </c>
      <c r="BI132" s="6" t="s">
        <v>783</v>
      </c>
      <c r="BK132" s="102" t="s">
        <v>260</v>
      </c>
      <c r="BL132" s="45">
        <f>($BP$2-E132)/AG132*100</f>
        <v>17</v>
      </c>
      <c r="BM132" s="45">
        <f>IF((($BP$2-AP132)/AG132)&gt;1,100,($BP$2-AP132)/AG132*100)</f>
        <v>16.666666666666664</v>
      </c>
      <c r="BO132" s="45">
        <f>VLOOKUP(A132,'[1]PAGOS-NACION'!A:AK,37,0)</f>
        <v>47.333333333333336</v>
      </c>
      <c r="BP132" s="6" t="s">
        <v>499</v>
      </c>
    </row>
    <row r="133" spans="1:68" ht="12.75" customHeight="1" x14ac:dyDescent="0.25">
      <c r="A133" s="103" t="s">
        <v>782</v>
      </c>
      <c r="B133" s="31" t="s">
        <v>23</v>
      </c>
      <c r="C133" s="1">
        <v>130</v>
      </c>
      <c r="D133" s="11" t="s">
        <v>780</v>
      </c>
      <c r="E133" s="27">
        <v>42774</v>
      </c>
      <c r="F133" s="11" t="s">
        <v>781</v>
      </c>
      <c r="G133" s="11" t="s">
        <v>59</v>
      </c>
      <c r="H133" s="11" t="s">
        <v>239</v>
      </c>
      <c r="I133" s="30" t="s">
        <v>15</v>
      </c>
      <c r="J133" s="15">
        <v>21217</v>
      </c>
      <c r="K133" s="15">
        <v>23317</v>
      </c>
      <c r="L133" s="11" t="s">
        <v>252</v>
      </c>
      <c r="M133" s="17">
        <v>4987800</v>
      </c>
      <c r="N133" s="17">
        <v>49878000</v>
      </c>
      <c r="O133" s="48" t="s">
        <v>17</v>
      </c>
      <c r="P133" s="11" t="s">
        <v>16</v>
      </c>
      <c r="Q133" s="11" t="s">
        <v>10</v>
      </c>
      <c r="R133" s="28">
        <v>27080661</v>
      </c>
      <c r="S133" s="16" t="s">
        <v>15</v>
      </c>
      <c r="T133" s="11" t="s">
        <v>55</v>
      </c>
      <c r="U133" s="15" t="s">
        <v>15</v>
      </c>
      <c r="V133" s="11" t="s">
        <v>780</v>
      </c>
      <c r="W133" s="11" t="s">
        <v>13</v>
      </c>
      <c r="X133" s="11" t="s">
        <v>39</v>
      </c>
      <c r="Y133" s="11" t="s">
        <v>284</v>
      </c>
      <c r="Z133" s="27">
        <v>42775</v>
      </c>
      <c r="AA133" s="11" t="s">
        <v>779</v>
      </c>
      <c r="AB133" s="13" t="s">
        <v>264</v>
      </c>
      <c r="AC133" s="11" t="s">
        <v>11</v>
      </c>
      <c r="AD133" s="11" t="s">
        <v>10</v>
      </c>
      <c r="AE133" s="33">
        <v>79850133</v>
      </c>
      <c r="AF133" s="53" t="s">
        <v>263</v>
      </c>
      <c r="AG133" s="11">
        <v>300</v>
      </c>
      <c r="AH133" s="11" t="s">
        <v>8</v>
      </c>
      <c r="AI133" s="11">
        <v>0</v>
      </c>
      <c r="AJ133" s="11" t="s">
        <v>7</v>
      </c>
      <c r="AK133" s="46"/>
      <c r="AL133" s="47"/>
      <c r="AM133" s="46"/>
      <c r="AN133" s="46"/>
      <c r="AO133" s="46"/>
      <c r="AP133" s="26">
        <v>42775</v>
      </c>
      <c r="AQ133" s="26">
        <v>43077</v>
      </c>
      <c r="AR133" s="2"/>
      <c r="AS133" s="11" t="s">
        <v>6</v>
      </c>
      <c r="AT133" s="2"/>
      <c r="AU133" s="2"/>
      <c r="AV133" s="11" t="s">
        <v>6</v>
      </c>
      <c r="AW133" s="2"/>
      <c r="AX133" s="2"/>
      <c r="AY133" s="2"/>
      <c r="AZ133" s="96" t="s">
        <v>778</v>
      </c>
      <c r="BA133" s="9">
        <f>N133+AL133</f>
        <v>49878000</v>
      </c>
      <c r="BB133" s="6" t="s">
        <v>48</v>
      </c>
      <c r="BC133" s="1" t="s">
        <v>47</v>
      </c>
      <c r="BD133" s="1" t="s">
        <v>202</v>
      </c>
      <c r="BE133" s="2"/>
      <c r="BF133" s="107" t="s">
        <v>777</v>
      </c>
      <c r="BG133" s="1" t="s">
        <v>1</v>
      </c>
      <c r="BK133" s="102" t="s">
        <v>260</v>
      </c>
      <c r="BL133" s="45">
        <f>($BP$2-E133)/AG133*100</f>
        <v>17</v>
      </c>
      <c r="BM133" s="45">
        <f>IF((($BP$2-AP133)/AG133)&gt;1,100,($BP$2-AP133)/AG133*100)</f>
        <v>16.666666666666664</v>
      </c>
      <c r="BO133" s="45">
        <f>VLOOKUP(A133,'[1]PAGOS-NACION'!A:AK,37,0)</f>
        <v>57.333333333333329</v>
      </c>
    </row>
    <row r="134" spans="1:68" ht="12.75" customHeight="1" x14ac:dyDescent="0.25">
      <c r="A134" s="103" t="s">
        <v>776</v>
      </c>
      <c r="B134" s="31" t="s">
        <v>23</v>
      </c>
      <c r="C134" s="1">
        <v>131</v>
      </c>
      <c r="D134" s="11" t="s">
        <v>774</v>
      </c>
      <c r="E134" s="27">
        <v>42775</v>
      </c>
      <c r="F134" s="11" t="s">
        <v>775</v>
      </c>
      <c r="G134" s="11" t="s">
        <v>59</v>
      </c>
      <c r="H134" s="11" t="s">
        <v>239</v>
      </c>
      <c r="I134" s="30" t="s">
        <v>15</v>
      </c>
      <c r="J134" s="15">
        <v>14917</v>
      </c>
      <c r="K134" s="15">
        <v>23517</v>
      </c>
      <c r="L134" s="11" t="s">
        <v>193</v>
      </c>
      <c r="M134" s="17">
        <v>4987800</v>
      </c>
      <c r="N134" s="17">
        <v>49878000</v>
      </c>
      <c r="O134" s="48" t="s">
        <v>17</v>
      </c>
      <c r="P134" s="11" t="s">
        <v>16</v>
      </c>
      <c r="Q134" s="11" t="s">
        <v>10</v>
      </c>
      <c r="R134" s="28">
        <v>35197846</v>
      </c>
      <c r="S134" s="16" t="s">
        <v>15</v>
      </c>
      <c r="T134" s="11" t="s">
        <v>103</v>
      </c>
      <c r="U134" s="15" t="s">
        <v>15</v>
      </c>
      <c r="V134" s="11" t="s">
        <v>774</v>
      </c>
      <c r="W134" s="11" t="s">
        <v>13</v>
      </c>
      <c r="X134" s="11" t="s">
        <v>39</v>
      </c>
      <c r="Y134" s="11" t="s">
        <v>284</v>
      </c>
      <c r="Z134" s="27">
        <v>42776</v>
      </c>
      <c r="AA134" s="11" t="s">
        <v>773</v>
      </c>
      <c r="AB134" s="13" t="s">
        <v>297</v>
      </c>
      <c r="AC134" s="11" t="s">
        <v>11</v>
      </c>
      <c r="AD134" s="11" t="s">
        <v>10</v>
      </c>
      <c r="AE134" s="33">
        <v>70547559</v>
      </c>
      <c r="AF134" s="13" t="s">
        <v>296</v>
      </c>
      <c r="AG134" s="11">
        <v>300</v>
      </c>
      <c r="AH134" s="11" t="s">
        <v>8</v>
      </c>
      <c r="AI134" s="11">
        <v>0</v>
      </c>
      <c r="AJ134" s="11" t="s">
        <v>7</v>
      </c>
      <c r="AK134" s="46"/>
      <c r="AL134" s="47"/>
      <c r="AM134" s="46"/>
      <c r="AN134" s="46"/>
      <c r="AO134" s="46"/>
      <c r="AP134" s="26">
        <v>42776</v>
      </c>
      <c r="AQ134" s="26">
        <v>43078</v>
      </c>
      <c r="AR134" s="2"/>
      <c r="AS134" s="11" t="s">
        <v>415</v>
      </c>
      <c r="AT134" s="109">
        <v>42867</v>
      </c>
      <c r="AU134" s="1">
        <v>48</v>
      </c>
      <c r="AV134" s="11" t="s">
        <v>6</v>
      </c>
      <c r="AW134" s="2"/>
      <c r="AX134" s="2"/>
      <c r="AY134" s="108" t="s">
        <v>772</v>
      </c>
      <c r="AZ134" s="96" t="s">
        <v>771</v>
      </c>
      <c r="BA134" s="9">
        <f>N134+AL134</f>
        <v>49878000</v>
      </c>
      <c r="BB134" s="6" t="s">
        <v>33</v>
      </c>
      <c r="BC134" s="1" t="s">
        <v>47</v>
      </c>
      <c r="BD134" s="8" t="s">
        <v>3</v>
      </c>
      <c r="BE134" s="2"/>
      <c r="BF134" s="107" t="s">
        <v>770</v>
      </c>
      <c r="BG134" s="1" t="s">
        <v>1</v>
      </c>
      <c r="BJ134" s="1" t="s">
        <v>555</v>
      </c>
      <c r="BK134" s="102" t="s">
        <v>260</v>
      </c>
      <c r="BL134" s="45">
        <f>($BP$2-E134)/AG134*100</f>
        <v>16.666666666666664</v>
      </c>
      <c r="BM134" s="45">
        <f>IF((($BP$2-AP134)/AG134)&gt;1,100,($BP$2-AP134)/AG134*100)</f>
        <v>16.333333333333332</v>
      </c>
      <c r="BO134" s="45">
        <f>VLOOKUP(A134,'[1]PAGOS-NACION'!A:AK,37,0)</f>
        <v>41</v>
      </c>
    </row>
    <row r="135" spans="1:68" ht="12.75" customHeight="1" x14ac:dyDescent="0.25">
      <c r="A135" s="103" t="s">
        <v>769</v>
      </c>
      <c r="B135" s="31" t="s">
        <v>23</v>
      </c>
      <c r="C135" s="1">
        <v>132</v>
      </c>
      <c r="D135" s="11" t="s">
        <v>767</v>
      </c>
      <c r="E135" s="27">
        <v>42775</v>
      </c>
      <c r="F135" s="11" t="s">
        <v>768</v>
      </c>
      <c r="G135" s="11" t="s">
        <v>59</v>
      </c>
      <c r="H135" s="11" t="s">
        <v>239</v>
      </c>
      <c r="I135" s="30" t="s">
        <v>15</v>
      </c>
      <c r="J135" s="15">
        <v>8717</v>
      </c>
      <c r="K135" s="15">
        <v>23617</v>
      </c>
      <c r="L135" s="11" t="s">
        <v>42</v>
      </c>
      <c r="M135" s="17">
        <v>4987800</v>
      </c>
      <c r="N135" s="17">
        <v>49878000</v>
      </c>
      <c r="O135" s="48" t="s">
        <v>17</v>
      </c>
      <c r="P135" s="11" t="s">
        <v>16</v>
      </c>
      <c r="Q135" s="11" t="s">
        <v>10</v>
      </c>
      <c r="R135" s="28">
        <v>1013600578</v>
      </c>
      <c r="S135" s="16" t="s">
        <v>15</v>
      </c>
      <c r="T135" s="11" t="s">
        <v>205</v>
      </c>
      <c r="U135" s="15" t="s">
        <v>15</v>
      </c>
      <c r="V135" s="11" t="s">
        <v>767</v>
      </c>
      <c r="W135" s="11" t="s">
        <v>13</v>
      </c>
      <c r="X135" s="11" t="s">
        <v>39</v>
      </c>
      <c r="Y135" s="11" t="s">
        <v>284</v>
      </c>
      <c r="Z135" s="27">
        <v>42775</v>
      </c>
      <c r="AA135" s="11" t="s">
        <v>766</v>
      </c>
      <c r="AB135" s="13" t="s">
        <v>360</v>
      </c>
      <c r="AC135" s="11" t="s">
        <v>11</v>
      </c>
      <c r="AD135" s="11" t="s">
        <v>10</v>
      </c>
      <c r="AE135" s="33">
        <v>52973402</v>
      </c>
      <c r="AF135" s="53" t="s">
        <v>359</v>
      </c>
      <c r="AG135" s="11">
        <f>AQ135-AP135</f>
        <v>36</v>
      </c>
      <c r="AH135" s="11" t="s">
        <v>8</v>
      </c>
      <c r="AI135" s="11">
        <v>0</v>
      </c>
      <c r="AJ135" s="11" t="s">
        <v>7</v>
      </c>
      <c r="AK135" s="46"/>
      <c r="AL135" s="47"/>
      <c r="AM135" s="46"/>
      <c r="AN135" s="46"/>
      <c r="AO135" s="46"/>
      <c r="AP135" s="26">
        <v>42775</v>
      </c>
      <c r="AQ135" s="105">
        <v>42811</v>
      </c>
      <c r="AR135" s="26">
        <v>42815</v>
      </c>
      <c r="AS135" s="11" t="s">
        <v>6</v>
      </c>
      <c r="AT135" s="2"/>
      <c r="AU135" s="2"/>
      <c r="AV135" s="11" t="s">
        <v>6</v>
      </c>
      <c r="AW135" s="2"/>
      <c r="AX135" s="2"/>
      <c r="AY135" s="1" t="s">
        <v>765</v>
      </c>
      <c r="AZ135" s="96" t="s">
        <v>764</v>
      </c>
      <c r="BA135" s="9">
        <f>N135+AL135</f>
        <v>49878000</v>
      </c>
      <c r="BB135" s="6" t="s">
        <v>33</v>
      </c>
      <c r="BC135" s="1" t="s">
        <v>47</v>
      </c>
      <c r="BD135" s="1" t="s">
        <v>202</v>
      </c>
      <c r="BE135" s="2"/>
      <c r="BF135" s="107" t="s">
        <v>763</v>
      </c>
      <c r="BG135" s="1" t="s">
        <v>571</v>
      </c>
      <c r="BK135" s="102" t="s">
        <v>260</v>
      </c>
      <c r="BL135" s="45">
        <f>($BP$2-E135)/AG135*100</f>
        <v>138.88888888888889</v>
      </c>
      <c r="BM135" s="45">
        <f>IF((($BP$2-AP135)/AG135)&gt;1,100,($BP$2-AP135)/AG135*100)</f>
        <v>100</v>
      </c>
      <c r="BO135" s="45">
        <f>VLOOKUP(A135,'[1]PAGOS-NACION'!A:AK,37,0)</f>
        <v>100</v>
      </c>
    </row>
    <row r="136" spans="1:68" ht="12.75" customHeight="1" x14ac:dyDescent="0.25">
      <c r="A136" s="103" t="s">
        <v>762</v>
      </c>
      <c r="B136" s="31" t="s">
        <v>23</v>
      </c>
      <c r="C136" s="1">
        <v>133</v>
      </c>
      <c r="D136" s="11" t="s">
        <v>760</v>
      </c>
      <c r="E136" s="27">
        <v>42775</v>
      </c>
      <c r="F136" s="11" t="s">
        <v>761</v>
      </c>
      <c r="G136" s="11" t="s">
        <v>59</v>
      </c>
      <c r="H136" s="11" t="s">
        <v>239</v>
      </c>
      <c r="I136" s="30" t="s">
        <v>15</v>
      </c>
      <c r="J136" s="15">
        <v>21317</v>
      </c>
      <c r="K136" s="15">
        <v>24017</v>
      </c>
      <c r="L136" s="11" t="s">
        <v>56</v>
      </c>
      <c r="M136" s="17">
        <v>4987800</v>
      </c>
      <c r="N136" s="17">
        <v>49878000</v>
      </c>
      <c r="O136" s="48" t="s">
        <v>17</v>
      </c>
      <c r="P136" s="11" t="s">
        <v>16</v>
      </c>
      <c r="Q136" s="11" t="s">
        <v>10</v>
      </c>
      <c r="R136" s="28">
        <v>52353590</v>
      </c>
      <c r="S136" s="16" t="s">
        <v>15</v>
      </c>
      <c r="T136" s="11" t="s">
        <v>205</v>
      </c>
      <c r="U136" s="15" t="s">
        <v>15</v>
      </c>
      <c r="V136" s="11" t="s">
        <v>760</v>
      </c>
      <c r="W136" s="11" t="s">
        <v>13</v>
      </c>
      <c r="X136" s="11" t="s">
        <v>39</v>
      </c>
      <c r="Y136" s="11" t="s">
        <v>284</v>
      </c>
      <c r="Z136" s="27">
        <v>42775</v>
      </c>
      <c r="AA136" s="11" t="s">
        <v>759</v>
      </c>
      <c r="AB136" s="13" t="s">
        <v>250</v>
      </c>
      <c r="AC136" s="11" t="s">
        <v>11</v>
      </c>
      <c r="AD136" s="11" t="s">
        <v>10</v>
      </c>
      <c r="AE136" s="33">
        <v>52197050</v>
      </c>
      <c r="AF136" s="53" t="s">
        <v>249</v>
      </c>
      <c r="AG136" s="11">
        <v>300</v>
      </c>
      <c r="AH136" s="11" t="s">
        <v>8</v>
      </c>
      <c r="AI136" s="11">
        <v>0</v>
      </c>
      <c r="AJ136" s="11" t="s">
        <v>7</v>
      </c>
      <c r="AK136" s="46"/>
      <c r="AL136" s="47"/>
      <c r="AM136" s="46"/>
      <c r="AN136" s="46"/>
      <c r="AO136" s="46"/>
      <c r="AP136" s="26">
        <v>42775</v>
      </c>
      <c r="AQ136" s="26">
        <v>43077</v>
      </c>
      <c r="AR136" s="2"/>
      <c r="AS136" s="11" t="s">
        <v>6</v>
      </c>
      <c r="AT136" s="2"/>
      <c r="AU136" s="2"/>
      <c r="AV136" s="11" t="s">
        <v>6</v>
      </c>
      <c r="AW136" s="2"/>
      <c r="AX136" s="2"/>
      <c r="AY136" s="2"/>
      <c r="AZ136" s="96" t="s">
        <v>758</v>
      </c>
      <c r="BA136" s="9">
        <f>N136+AL136</f>
        <v>49878000</v>
      </c>
      <c r="BB136" s="1" t="s">
        <v>270</v>
      </c>
      <c r="BC136" s="1" t="s">
        <v>47</v>
      </c>
      <c r="BD136" s="8" t="s">
        <v>3</v>
      </c>
      <c r="BE136" s="2"/>
      <c r="BF136" s="107" t="s">
        <v>757</v>
      </c>
      <c r="BG136" s="1" t="s">
        <v>1</v>
      </c>
      <c r="BJ136" s="1" t="s">
        <v>555</v>
      </c>
      <c r="BK136" s="102" t="s">
        <v>260</v>
      </c>
      <c r="BL136" s="45">
        <f>($BP$2-E136)/AG136*100</f>
        <v>16.666666666666664</v>
      </c>
      <c r="BM136" s="45">
        <f>IF((($BP$2-AP136)/AG136)&gt;1,100,($BP$2-AP136)/AG136*100)</f>
        <v>16.666666666666664</v>
      </c>
      <c r="BO136" s="45">
        <f>VLOOKUP(A136,'[1]PAGOS-NACION'!A:AK,37,0)</f>
        <v>57.333333333333329</v>
      </c>
    </row>
    <row r="137" spans="1:68" ht="12.75" customHeight="1" x14ac:dyDescent="0.25">
      <c r="A137" s="103" t="s">
        <v>756</v>
      </c>
      <c r="B137" s="31" t="s">
        <v>23</v>
      </c>
      <c r="C137" s="1">
        <v>134</v>
      </c>
      <c r="D137" s="11" t="s">
        <v>754</v>
      </c>
      <c r="E137" s="27">
        <v>42775</v>
      </c>
      <c r="F137" s="11" t="s">
        <v>755</v>
      </c>
      <c r="G137" s="11" t="s">
        <v>59</v>
      </c>
      <c r="H137" s="11" t="s">
        <v>239</v>
      </c>
      <c r="I137" s="30" t="s">
        <v>15</v>
      </c>
      <c r="J137" s="15">
        <v>19317</v>
      </c>
      <c r="K137" s="15">
        <v>24117</v>
      </c>
      <c r="L137" s="11" t="s">
        <v>56</v>
      </c>
      <c r="M137" s="17">
        <v>4987800</v>
      </c>
      <c r="N137" s="17">
        <v>49878000</v>
      </c>
      <c r="O137" s="48" t="s">
        <v>17</v>
      </c>
      <c r="P137" s="11" t="s">
        <v>16</v>
      </c>
      <c r="Q137" s="11" t="s">
        <v>10</v>
      </c>
      <c r="R137" s="28">
        <v>79599584</v>
      </c>
      <c r="S137" s="16" t="s">
        <v>15</v>
      </c>
      <c r="T137" s="11" t="s">
        <v>205</v>
      </c>
      <c r="U137" s="15" t="s">
        <v>15</v>
      </c>
      <c r="V137" s="11" t="s">
        <v>754</v>
      </c>
      <c r="W137" s="11" t="s">
        <v>13</v>
      </c>
      <c r="X137" s="11" t="s">
        <v>39</v>
      </c>
      <c r="Y137" s="11" t="s">
        <v>284</v>
      </c>
      <c r="Z137" s="27">
        <v>42775</v>
      </c>
      <c r="AA137" s="11" t="s">
        <v>753</v>
      </c>
      <c r="AB137" s="13" t="s">
        <v>752</v>
      </c>
      <c r="AC137" s="11" t="s">
        <v>11</v>
      </c>
      <c r="AD137" s="11" t="s">
        <v>10</v>
      </c>
      <c r="AE137" s="33">
        <v>51891055</v>
      </c>
      <c r="AF137" s="53" t="s">
        <v>751</v>
      </c>
      <c r="AG137" s="11">
        <v>300</v>
      </c>
      <c r="AH137" s="11" t="s">
        <v>8</v>
      </c>
      <c r="AI137" s="11">
        <v>0</v>
      </c>
      <c r="AJ137" s="11" t="s">
        <v>7</v>
      </c>
      <c r="AK137" s="46"/>
      <c r="AL137" s="47"/>
      <c r="AM137" s="46"/>
      <c r="AN137" s="46"/>
      <c r="AO137" s="46"/>
      <c r="AP137" s="26">
        <v>42775</v>
      </c>
      <c r="AQ137" s="26">
        <v>43077</v>
      </c>
      <c r="AR137" s="2"/>
      <c r="AS137" s="11" t="s">
        <v>6</v>
      </c>
      <c r="AT137" s="2"/>
      <c r="AU137" s="2"/>
      <c r="AV137" s="11" t="s">
        <v>6</v>
      </c>
      <c r="AW137" s="2"/>
      <c r="AX137" s="2"/>
      <c r="AY137" s="2"/>
      <c r="AZ137" s="96" t="s">
        <v>750</v>
      </c>
      <c r="BA137" s="9">
        <f>N137+AL137</f>
        <v>49878000</v>
      </c>
      <c r="BB137" s="6" t="s">
        <v>5</v>
      </c>
      <c r="BC137" s="1" t="s">
        <v>47</v>
      </c>
      <c r="BD137" s="1" t="s">
        <v>202</v>
      </c>
      <c r="BE137" s="2"/>
      <c r="BF137" s="107" t="s">
        <v>749</v>
      </c>
      <c r="BG137" s="1" t="s">
        <v>1</v>
      </c>
      <c r="BJ137" s="1" t="s">
        <v>555</v>
      </c>
      <c r="BK137" s="102" t="s">
        <v>260</v>
      </c>
      <c r="BL137" s="45">
        <f>($BP$2-E137)/AG137*100</f>
        <v>16.666666666666664</v>
      </c>
      <c r="BM137" s="45">
        <f>IF((($BP$2-AP137)/AG137)&gt;1,100,($BP$2-AP137)/AG137*100)</f>
        <v>16.666666666666664</v>
      </c>
      <c r="BO137" s="45">
        <f>VLOOKUP(A137,'[1]PAGOS-NACION'!A:AK,37,0)</f>
        <v>57.333333333333329</v>
      </c>
    </row>
    <row r="138" spans="1:68" ht="12.75" customHeight="1" x14ac:dyDescent="0.25">
      <c r="A138" s="103" t="s">
        <v>748</v>
      </c>
      <c r="B138" s="31" t="s">
        <v>23</v>
      </c>
      <c r="C138" s="1">
        <v>135</v>
      </c>
      <c r="D138" s="11" t="s">
        <v>746</v>
      </c>
      <c r="E138" s="27">
        <v>42775</v>
      </c>
      <c r="F138" s="11" t="s">
        <v>747</v>
      </c>
      <c r="G138" s="11" t="s">
        <v>59</v>
      </c>
      <c r="H138" s="11" t="s">
        <v>239</v>
      </c>
      <c r="I138" s="30" t="s">
        <v>15</v>
      </c>
      <c r="J138" s="15">
        <v>19617</v>
      </c>
      <c r="K138" s="15">
        <v>24217</v>
      </c>
      <c r="L138" s="11" t="s">
        <v>18</v>
      </c>
      <c r="M138" s="17">
        <v>4987800</v>
      </c>
      <c r="N138" s="17">
        <v>49878000</v>
      </c>
      <c r="O138" s="48" t="s">
        <v>17</v>
      </c>
      <c r="P138" s="11" t="s">
        <v>16</v>
      </c>
      <c r="Q138" s="11" t="s">
        <v>10</v>
      </c>
      <c r="R138" s="28">
        <v>52707947</v>
      </c>
      <c r="S138" s="16" t="s">
        <v>15</v>
      </c>
      <c r="T138" s="11" t="s">
        <v>156</v>
      </c>
      <c r="U138" s="15" t="s">
        <v>15</v>
      </c>
      <c r="V138" s="11" t="s">
        <v>746</v>
      </c>
      <c r="W138" s="11" t="s">
        <v>13</v>
      </c>
      <c r="X138" s="11" t="s">
        <v>39</v>
      </c>
      <c r="Y138" s="11" t="s">
        <v>284</v>
      </c>
      <c r="Z138" s="27">
        <v>42775</v>
      </c>
      <c r="AA138" s="11" t="s">
        <v>745</v>
      </c>
      <c r="AB138" s="13" t="s">
        <v>250</v>
      </c>
      <c r="AC138" s="11" t="s">
        <v>11</v>
      </c>
      <c r="AD138" s="11" t="s">
        <v>10</v>
      </c>
      <c r="AE138" s="33">
        <v>52197050</v>
      </c>
      <c r="AF138" s="53" t="s">
        <v>249</v>
      </c>
      <c r="AG138" s="11">
        <v>300</v>
      </c>
      <c r="AH138" s="11" t="s">
        <v>8</v>
      </c>
      <c r="AI138" s="11">
        <v>0</v>
      </c>
      <c r="AJ138" s="11" t="s">
        <v>7</v>
      </c>
      <c r="AK138" s="46"/>
      <c r="AL138" s="47"/>
      <c r="AM138" s="46"/>
      <c r="AN138" s="46"/>
      <c r="AO138" s="46"/>
      <c r="AP138" s="26">
        <v>42775</v>
      </c>
      <c r="AQ138" s="26">
        <v>43077</v>
      </c>
      <c r="AR138" s="2"/>
      <c r="AS138" s="11" t="s">
        <v>6</v>
      </c>
      <c r="AT138" s="2"/>
      <c r="AU138" s="2"/>
      <c r="AV138" s="11" t="s">
        <v>6</v>
      </c>
      <c r="AW138" s="2"/>
      <c r="AX138" s="2"/>
      <c r="AY138" s="2"/>
      <c r="AZ138" s="96" t="s">
        <v>744</v>
      </c>
      <c r="BA138" s="9">
        <f>N138+AL138</f>
        <v>49878000</v>
      </c>
      <c r="BB138" s="6" t="s">
        <v>48</v>
      </c>
      <c r="BC138" s="1" t="s">
        <v>47</v>
      </c>
      <c r="BD138" s="1" t="s">
        <v>202</v>
      </c>
      <c r="BE138" s="2"/>
      <c r="BF138" s="107" t="s">
        <v>743</v>
      </c>
      <c r="BG138" s="1" t="s">
        <v>1</v>
      </c>
      <c r="BK138" s="102" t="s">
        <v>260</v>
      </c>
      <c r="BL138" s="45">
        <f>($BP$2-E138)/AG138*100</f>
        <v>16.666666666666664</v>
      </c>
      <c r="BM138" s="45">
        <f>IF((($BP$2-AP138)/AG138)&gt;1,100,($BP$2-AP138)/AG138*100)</f>
        <v>16.666666666666664</v>
      </c>
      <c r="BO138" s="45">
        <f>VLOOKUP(A138,'[1]PAGOS-NACION'!A:AK,37,0)</f>
        <v>57.333333333333329</v>
      </c>
    </row>
    <row r="139" spans="1:68" ht="12.75" customHeight="1" x14ac:dyDescent="0.25">
      <c r="A139" s="103" t="s">
        <v>742</v>
      </c>
      <c r="B139" s="31" t="s">
        <v>23</v>
      </c>
      <c r="C139" s="1">
        <v>136</v>
      </c>
      <c r="D139" s="11" t="s">
        <v>740</v>
      </c>
      <c r="E139" s="27">
        <v>42775</v>
      </c>
      <c r="F139" s="11" t="s">
        <v>741</v>
      </c>
      <c r="G139" s="11" t="s">
        <v>59</v>
      </c>
      <c r="H139" s="11" t="s">
        <v>239</v>
      </c>
      <c r="I139" s="30" t="s">
        <v>15</v>
      </c>
      <c r="J139" s="15">
        <v>20017</v>
      </c>
      <c r="K139" s="15">
        <v>24317</v>
      </c>
      <c r="L139" s="11" t="s">
        <v>18</v>
      </c>
      <c r="M139" s="17">
        <v>4987800</v>
      </c>
      <c r="N139" s="17">
        <v>49878000</v>
      </c>
      <c r="O139" s="48" t="s">
        <v>17</v>
      </c>
      <c r="P139" s="11" t="s">
        <v>16</v>
      </c>
      <c r="Q139" s="11" t="s">
        <v>10</v>
      </c>
      <c r="R139" s="28">
        <v>46669762</v>
      </c>
      <c r="S139" s="16" t="s">
        <v>15</v>
      </c>
      <c r="T139" s="11" t="s">
        <v>41</v>
      </c>
      <c r="U139" s="15" t="s">
        <v>15</v>
      </c>
      <c r="V139" s="11" t="s">
        <v>740</v>
      </c>
      <c r="W139" s="11" t="s">
        <v>13</v>
      </c>
      <c r="X139" s="11" t="s">
        <v>39</v>
      </c>
      <c r="Y139" s="11" t="s">
        <v>284</v>
      </c>
      <c r="Z139" s="27">
        <v>42775</v>
      </c>
      <c r="AA139" s="11" t="s">
        <v>739</v>
      </c>
      <c r="AB139" s="13" t="s">
        <v>250</v>
      </c>
      <c r="AC139" s="11" t="s">
        <v>11</v>
      </c>
      <c r="AD139" s="11" t="s">
        <v>10</v>
      </c>
      <c r="AE139" s="33">
        <v>52197050</v>
      </c>
      <c r="AF139" s="53" t="s">
        <v>249</v>
      </c>
      <c r="AG139" s="11">
        <v>300</v>
      </c>
      <c r="AH139" s="11" t="s">
        <v>8</v>
      </c>
      <c r="AI139" s="11">
        <v>0</v>
      </c>
      <c r="AJ139" s="11" t="s">
        <v>7</v>
      </c>
      <c r="AK139" s="46"/>
      <c r="AL139" s="47"/>
      <c r="AM139" s="46"/>
      <c r="AN139" s="46"/>
      <c r="AO139" s="46"/>
      <c r="AP139" s="26">
        <v>42775</v>
      </c>
      <c r="AQ139" s="26">
        <v>43077</v>
      </c>
      <c r="AR139" s="2"/>
      <c r="AS139" s="11" t="s">
        <v>6</v>
      </c>
      <c r="AT139" s="2"/>
      <c r="AU139" s="2"/>
      <c r="AV139" s="11" t="s">
        <v>6</v>
      </c>
      <c r="AW139" s="2"/>
      <c r="AX139" s="2"/>
      <c r="AY139" s="2"/>
      <c r="AZ139" s="96" t="s">
        <v>738</v>
      </c>
      <c r="BA139" s="9">
        <f>N139+AL139</f>
        <v>49878000</v>
      </c>
      <c r="BB139" s="6" t="s">
        <v>5</v>
      </c>
      <c r="BC139" s="1" t="s">
        <v>47</v>
      </c>
      <c r="BD139" s="8" t="s">
        <v>3</v>
      </c>
      <c r="BE139" s="2"/>
      <c r="BF139" s="107" t="s">
        <v>737</v>
      </c>
      <c r="BG139" s="1" t="s">
        <v>1</v>
      </c>
      <c r="BJ139" s="1" t="s">
        <v>555</v>
      </c>
      <c r="BK139" s="102" t="s">
        <v>260</v>
      </c>
      <c r="BL139" s="45">
        <f>($BP$2-E139)/AG139*100</f>
        <v>16.666666666666664</v>
      </c>
      <c r="BM139" s="45">
        <f>IF((($BP$2-AP139)/AG139)&gt;1,100,($BP$2-AP139)/AG139*100)</f>
        <v>16.666666666666664</v>
      </c>
      <c r="BO139" s="45">
        <f>VLOOKUP(A139,'[1]PAGOS-NACION'!A:AK,37,0)</f>
        <v>57.333333333333329</v>
      </c>
    </row>
    <row r="140" spans="1:68" ht="12.75" customHeight="1" x14ac:dyDescent="0.25">
      <c r="A140" s="103" t="s">
        <v>736</v>
      </c>
      <c r="B140" s="31" t="s">
        <v>23</v>
      </c>
      <c r="C140" s="1">
        <v>137</v>
      </c>
      <c r="D140" s="11" t="s">
        <v>734</v>
      </c>
      <c r="E140" s="27">
        <v>42776</v>
      </c>
      <c r="F140" s="11" t="s">
        <v>735</v>
      </c>
      <c r="G140" s="11" t="s">
        <v>59</v>
      </c>
      <c r="H140" s="11" t="s">
        <v>239</v>
      </c>
      <c r="I140" s="30" t="s">
        <v>15</v>
      </c>
      <c r="J140" s="15">
        <v>14017</v>
      </c>
      <c r="K140" s="15">
        <v>24417</v>
      </c>
      <c r="L140" s="11" t="s">
        <v>18</v>
      </c>
      <c r="M140" s="17">
        <v>5518200</v>
      </c>
      <c r="N140" s="17">
        <v>55182000</v>
      </c>
      <c r="O140" s="48" t="s">
        <v>17</v>
      </c>
      <c r="P140" s="11" t="s">
        <v>16</v>
      </c>
      <c r="Q140" s="11" t="s">
        <v>10</v>
      </c>
      <c r="R140" s="28">
        <v>74371263</v>
      </c>
      <c r="S140" s="16" t="s">
        <v>15</v>
      </c>
      <c r="T140" s="11" t="s">
        <v>136</v>
      </c>
      <c r="U140" s="15" t="s">
        <v>15</v>
      </c>
      <c r="V140" s="11" t="s">
        <v>734</v>
      </c>
      <c r="W140" s="11" t="s">
        <v>13</v>
      </c>
      <c r="X140" s="11" t="s">
        <v>39</v>
      </c>
      <c r="Y140" s="11" t="s">
        <v>284</v>
      </c>
      <c r="Z140" s="27">
        <v>42776</v>
      </c>
      <c r="AA140" s="11" t="s">
        <v>733</v>
      </c>
      <c r="AB140" s="13" t="s">
        <v>732</v>
      </c>
      <c r="AC140" s="11" t="s">
        <v>11</v>
      </c>
      <c r="AD140" s="11" t="s">
        <v>10</v>
      </c>
      <c r="AE140" s="33">
        <v>76323493</v>
      </c>
      <c r="AF140" s="53" t="s">
        <v>731</v>
      </c>
      <c r="AG140" s="11">
        <v>300</v>
      </c>
      <c r="AH140" s="11" t="s">
        <v>8</v>
      </c>
      <c r="AI140" s="11">
        <v>0</v>
      </c>
      <c r="AJ140" s="11" t="s">
        <v>7</v>
      </c>
      <c r="AK140" s="46"/>
      <c r="AL140" s="47"/>
      <c r="AM140" s="46"/>
      <c r="AN140" s="46"/>
      <c r="AO140" s="46"/>
      <c r="AP140" s="26">
        <v>42776</v>
      </c>
      <c r="AQ140" s="26">
        <v>43078</v>
      </c>
      <c r="AR140" s="2"/>
      <c r="AS140" s="11" t="s">
        <v>6</v>
      </c>
      <c r="AT140" s="2"/>
      <c r="AU140" s="2"/>
      <c r="AV140" s="11" t="s">
        <v>6</v>
      </c>
      <c r="AW140" s="2"/>
      <c r="AX140" s="2"/>
      <c r="AY140" s="2"/>
      <c r="AZ140" s="96" t="s">
        <v>730</v>
      </c>
      <c r="BA140" s="9">
        <f>N140+AL140</f>
        <v>55182000</v>
      </c>
      <c r="BB140" s="6" t="s">
        <v>33</v>
      </c>
      <c r="BC140" s="1" t="s">
        <v>47</v>
      </c>
      <c r="BD140" s="1" t="s">
        <v>202</v>
      </c>
      <c r="BE140" s="2"/>
      <c r="BF140" s="107" t="s">
        <v>729</v>
      </c>
      <c r="BG140" s="1" t="s">
        <v>1</v>
      </c>
      <c r="BK140" s="104" t="s">
        <v>562</v>
      </c>
      <c r="BL140" s="45">
        <f>($BP$2-E140)/AG140*100</f>
        <v>16.333333333333332</v>
      </c>
      <c r="BM140" s="45">
        <f>IF((($BP$2-AP140)/AG140)&gt;1,100,($BP$2-AP140)/AG140*100)</f>
        <v>16.333333333333332</v>
      </c>
      <c r="BO140" s="45">
        <f>VLOOKUP(A140,'[1]PAGOS-NACION'!A:AK,37,0)</f>
        <v>57.000000000000007</v>
      </c>
    </row>
    <row r="141" spans="1:68" ht="12.75" customHeight="1" x14ac:dyDescent="0.25">
      <c r="A141" s="103" t="s">
        <v>728</v>
      </c>
      <c r="B141" s="31" t="s">
        <v>23</v>
      </c>
      <c r="C141" s="1">
        <v>138</v>
      </c>
      <c r="D141" s="11" t="s">
        <v>726</v>
      </c>
      <c r="E141" s="27">
        <v>42776</v>
      </c>
      <c r="F141" s="11" t="s">
        <v>727</v>
      </c>
      <c r="G141" s="11" t="s">
        <v>59</v>
      </c>
      <c r="H141" s="11" t="s">
        <v>239</v>
      </c>
      <c r="I141" s="30" t="s">
        <v>15</v>
      </c>
      <c r="J141" s="15">
        <v>20717</v>
      </c>
      <c r="K141" s="15">
        <v>24717</v>
      </c>
      <c r="L141" s="11" t="s">
        <v>252</v>
      </c>
      <c r="M141" s="17">
        <v>3559800</v>
      </c>
      <c r="N141" s="17">
        <v>35598000</v>
      </c>
      <c r="O141" s="48" t="s">
        <v>17</v>
      </c>
      <c r="P141" s="11" t="s">
        <v>16</v>
      </c>
      <c r="Q141" s="11" t="s">
        <v>10</v>
      </c>
      <c r="R141" s="28">
        <v>1083887163</v>
      </c>
      <c r="S141" s="16" t="s">
        <v>15</v>
      </c>
      <c r="T141" s="11" t="s">
        <v>27</v>
      </c>
      <c r="U141" s="15" t="s">
        <v>15</v>
      </c>
      <c r="V141" s="11" t="s">
        <v>726</v>
      </c>
      <c r="W141" s="11" t="s">
        <v>13</v>
      </c>
      <c r="X141" s="11" t="s">
        <v>39</v>
      </c>
      <c r="Y141" s="11" t="s">
        <v>284</v>
      </c>
      <c r="Z141" s="27">
        <v>42776</v>
      </c>
      <c r="AA141" s="11" t="s">
        <v>725</v>
      </c>
      <c r="AB141" s="13" t="s">
        <v>264</v>
      </c>
      <c r="AC141" s="11" t="s">
        <v>11</v>
      </c>
      <c r="AD141" s="11" t="s">
        <v>10</v>
      </c>
      <c r="AE141" s="33">
        <v>79850133</v>
      </c>
      <c r="AF141" s="53" t="s">
        <v>263</v>
      </c>
      <c r="AG141" s="11">
        <v>300</v>
      </c>
      <c r="AH141" s="11" t="s">
        <v>8</v>
      </c>
      <c r="AI141" s="11">
        <v>0</v>
      </c>
      <c r="AJ141" s="11" t="s">
        <v>7</v>
      </c>
      <c r="AK141" s="46"/>
      <c r="AL141" s="47"/>
      <c r="AM141" s="46"/>
      <c r="AN141" s="46"/>
      <c r="AO141" s="46"/>
      <c r="AP141" s="26">
        <v>42776</v>
      </c>
      <c r="AQ141" s="26">
        <v>43078</v>
      </c>
      <c r="AR141" s="2"/>
      <c r="AS141" s="11" t="s">
        <v>6</v>
      </c>
      <c r="AT141" s="2"/>
      <c r="AU141" s="2"/>
      <c r="AV141" s="11" t="s">
        <v>6</v>
      </c>
      <c r="AW141" s="2"/>
      <c r="AX141" s="2"/>
      <c r="AY141" s="2"/>
      <c r="AZ141" s="96" t="s">
        <v>724</v>
      </c>
      <c r="BA141" s="9">
        <f>N141+AL141</f>
        <v>35598000</v>
      </c>
      <c r="BB141" s="6" t="s">
        <v>33</v>
      </c>
      <c r="BC141" s="1" t="s">
        <v>47</v>
      </c>
      <c r="BD141" s="1" t="s">
        <v>202</v>
      </c>
      <c r="BE141" s="2"/>
      <c r="BF141" s="107" t="s">
        <v>723</v>
      </c>
      <c r="BG141" s="1" t="s">
        <v>1</v>
      </c>
      <c r="BK141" s="102" t="s">
        <v>260</v>
      </c>
      <c r="BL141" s="45">
        <f>($BP$2-E141)/AG141*100</f>
        <v>16.333333333333332</v>
      </c>
      <c r="BM141" s="45">
        <f>IF((($BP$2-AP141)/AG141)&gt;1,100,($BP$2-AP141)/AG141*100)</f>
        <v>16.333333333333332</v>
      </c>
      <c r="BO141" s="45">
        <f>VLOOKUP(A141,'[1]PAGOS-NACION'!A:AK,37,0)</f>
        <v>57.000000000000007</v>
      </c>
    </row>
    <row r="142" spans="1:68" ht="12.75" customHeight="1" x14ac:dyDescent="0.25">
      <c r="A142" s="103" t="s">
        <v>722</v>
      </c>
      <c r="B142" s="31" t="s">
        <v>23</v>
      </c>
      <c r="C142" s="1">
        <v>139</v>
      </c>
      <c r="D142" s="11" t="s">
        <v>720</v>
      </c>
      <c r="E142" s="27">
        <v>42776</v>
      </c>
      <c r="F142" s="11" t="s">
        <v>721</v>
      </c>
      <c r="G142" s="11" t="s">
        <v>59</v>
      </c>
      <c r="H142" s="11" t="s">
        <v>239</v>
      </c>
      <c r="I142" s="30" t="s">
        <v>15</v>
      </c>
      <c r="J142" s="15">
        <v>22117</v>
      </c>
      <c r="K142" s="15">
        <v>24817</v>
      </c>
      <c r="L142" s="11" t="s">
        <v>252</v>
      </c>
      <c r="M142" s="17">
        <v>7854000</v>
      </c>
      <c r="N142" s="17">
        <v>78540000</v>
      </c>
      <c r="O142" s="48" t="s">
        <v>17</v>
      </c>
      <c r="P142" s="11" t="s">
        <v>16</v>
      </c>
      <c r="Q142" s="11" t="s">
        <v>10</v>
      </c>
      <c r="R142" s="28">
        <v>79356880</v>
      </c>
      <c r="S142" s="16" t="s">
        <v>15</v>
      </c>
      <c r="T142" s="11" t="s">
        <v>136</v>
      </c>
      <c r="U142" s="15" t="s">
        <v>15</v>
      </c>
      <c r="V142" s="11" t="s">
        <v>720</v>
      </c>
      <c r="W142" s="11" t="s">
        <v>13</v>
      </c>
      <c r="X142" s="11" t="s">
        <v>90</v>
      </c>
      <c r="Y142" s="11" t="s">
        <v>284</v>
      </c>
      <c r="Z142" s="27">
        <v>42776</v>
      </c>
      <c r="AA142" s="11">
        <v>2766731</v>
      </c>
      <c r="AB142" s="13" t="s">
        <v>264</v>
      </c>
      <c r="AC142" s="11" t="s">
        <v>11</v>
      </c>
      <c r="AD142" s="11" t="s">
        <v>10</v>
      </c>
      <c r="AE142" s="33">
        <v>79850133</v>
      </c>
      <c r="AF142" s="53" t="s">
        <v>263</v>
      </c>
      <c r="AG142" s="11">
        <v>300</v>
      </c>
      <c r="AH142" s="11" t="s">
        <v>8</v>
      </c>
      <c r="AI142" s="11">
        <v>0</v>
      </c>
      <c r="AJ142" s="11" t="s">
        <v>7</v>
      </c>
      <c r="AK142" s="46"/>
      <c r="AL142" s="47"/>
      <c r="AM142" s="46"/>
      <c r="AN142" s="46"/>
      <c r="AO142" s="46"/>
      <c r="AP142" s="26">
        <v>42776</v>
      </c>
      <c r="AQ142" s="26">
        <v>43078</v>
      </c>
      <c r="AR142" s="2"/>
      <c r="AS142" s="11" t="s">
        <v>6</v>
      </c>
      <c r="AT142" s="2"/>
      <c r="AU142" s="2"/>
      <c r="AV142" s="11" t="s">
        <v>6</v>
      </c>
      <c r="AW142" s="2"/>
      <c r="AX142" s="2"/>
      <c r="AY142" s="2"/>
      <c r="AZ142" s="96" t="s">
        <v>719</v>
      </c>
      <c r="BA142" s="9">
        <f>N142+AL142</f>
        <v>78540000</v>
      </c>
      <c r="BB142" s="6" t="s">
        <v>33</v>
      </c>
      <c r="BC142" s="1" t="s">
        <v>47</v>
      </c>
      <c r="BD142" s="1" t="s">
        <v>202</v>
      </c>
      <c r="BE142" s="2"/>
      <c r="BF142" s="107" t="s">
        <v>718</v>
      </c>
      <c r="BG142" s="1" t="s">
        <v>1</v>
      </c>
      <c r="BK142" s="104" t="s">
        <v>562</v>
      </c>
      <c r="BL142" s="45">
        <f>($BP$2-E142)/AG142*100</f>
        <v>16.333333333333332</v>
      </c>
      <c r="BM142" s="45">
        <f>IF((($BP$2-AP142)/AG142)&gt;1,100,($BP$2-AP142)/AG142*100)</f>
        <v>16.333333333333332</v>
      </c>
      <c r="BO142" s="45">
        <f>VLOOKUP(A142,'[1]PAGOS-NACION'!A:AK,37,0)</f>
        <v>57.000000000000007</v>
      </c>
    </row>
    <row r="143" spans="1:68" ht="12.75" customHeight="1" x14ac:dyDescent="0.25">
      <c r="A143" s="103" t="s">
        <v>717</v>
      </c>
      <c r="B143" s="31" t="s">
        <v>23</v>
      </c>
      <c r="C143" s="1">
        <v>140</v>
      </c>
      <c r="D143" s="11" t="s">
        <v>715</v>
      </c>
      <c r="E143" s="27">
        <v>42776</v>
      </c>
      <c r="F143" s="11" t="s">
        <v>716</v>
      </c>
      <c r="G143" s="11" t="s">
        <v>59</v>
      </c>
      <c r="H143" s="11" t="s">
        <v>239</v>
      </c>
      <c r="I143" s="30" t="s">
        <v>15</v>
      </c>
      <c r="J143" s="15">
        <v>22517</v>
      </c>
      <c r="K143" s="15">
        <v>25017</v>
      </c>
      <c r="L143" s="11" t="s">
        <v>138</v>
      </c>
      <c r="M143" s="17">
        <v>4987800</v>
      </c>
      <c r="N143" s="17">
        <v>49878000</v>
      </c>
      <c r="O143" s="48" t="s">
        <v>17</v>
      </c>
      <c r="P143" s="11" t="s">
        <v>16</v>
      </c>
      <c r="Q143" s="11" t="s">
        <v>10</v>
      </c>
      <c r="R143" s="28">
        <v>52708409</v>
      </c>
      <c r="S143" s="16" t="s">
        <v>15</v>
      </c>
      <c r="T143" s="11" t="s">
        <v>205</v>
      </c>
      <c r="U143" s="15" t="s">
        <v>15</v>
      </c>
      <c r="V143" s="11" t="s">
        <v>715</v>
      </c>
      <c r="W143" s="11" t="s">
        <v>13</v>
      </c>
      <c r="X143" s="11" t="s">
        <v>39</v>
      </c>
      <c r="Y143" s="11" t="s">
        <v>284</v>
      </c>
      <c r="Z143" s="27">
        <v>42779</v>
      </c>
      <c r="AA143" s="11" t="s">
        <v>714</v>
      </c>
      <c r="AB143" s="13" t="s">
        <v>132</v>
      </c>
      <c r="AC143" s="11" t="s">
        <v>11</v>
      </c>
      <c r="AD143" s="11" t="s">
        <v>10</v>
      </c>
      <c r="AE143" s="55">
        <v>80215978</v>
      </c>
      <c r="AF143" s="53" t="s">
        <v>131</v>
      </c>
      <c r="AG143" s="11">
        <v>300</v>
      </c>
      <c r="AH143" s="11" t="s">
        <v>8</v>
      </c>
      <c r="AI143" s="11">
        <v>0</v>
      </c>
      <c r="AJ143" s="11" t="s">
        <v>7</v>
      </c>
      <c r="AK143" s="46"/>
      <c r="AL143" s="47"/>
      <c r="AM143" s="46"/>
      <c r="AN143" s="46"/>
      <c r="AO143" s="46"/>
      <c r="AP143" s="26">
        <v>42779</v>
      </c>
      <c r="AQ143" s="26">
        <v>43081</v>
      </c>
      <c r="AR143" s="2"/>
      <c r="AS143" s="11" t="s">
        <v>6</v>
      </c>
      <c r="AT143" s="2"/>
      <c r="AU143" s="2"/>
      <c r="AV143" s="11" t="s">
        <v>6</v>
      </c>
      <c r="AW143" s="2"/>
      <c r="AX143" s="2"/>
      <c r="AY143" s="2"/>
      <c r="AZ143" s="96" t="s">
        <v>713</v>
      </c>
      <c r="BA143" s="9">
        <f>N143+AL143</f>
        <v>49878000</v>
      </c>
      <c r="BB143" s="6" t="s">
        <v>48</v>
      </c>
      <c r="BC143" s="1" t="s">
        <v>47</v>
      </c>
      <c r="BD143" s="1" t="s">
        <v>202</v>
      </c>
      <c r="BE143" s="2"/>
      <c r="BF143" s="107" t="s">
        <v>712</v>
      </c>
      <c r="BG143" s="1" t="s">
        <v>1</v>
      </c>
      <c r="BK143" s="102" t="s">
        <v>260</v>
      </c>
      <c r="BL143" s="45">
        <f>($BP$2-E143)/AG143*100</f>
        <v>16.333333333333332</v>
      </c>
      <c r="BM143" s="45">
        <f>IF((($BP$2-AP143)/AG143)&gt;1,100,($BP$2-AP143)/AG143*100)</f>
        <v>15.333333333333332</v>
      </c>
      <c r="BO143" s="45">
        <f>VLOOKUP(A143,'[1]PAGOS-NACION'!A:AK,37,0)</f>
        <v>56.000000000000007</v>
      </c>
    </row>
    <row r="144" spans="1:68" ht="12.75" customHeight="1" x14ac:dyDescent="0.25">
      <c r="A144" s="103" t="s">
        <v>711</v>
      </c>
      <c r="B144" s="31" t="s">
        <v>23</v>
      </c>
      <c r="C144" s="1">
        <v>141</v>
      </c>
      <c r="D144" s="11" t="s">
        <v>709</v>
      </c>
      <c r="E144" s="27">
        <v>42776</v>
      </c>
      <c r="F144" s="11" t="s">
        <v>710</v>
      </c>
      <c r="G144" s="11" t="s">
        <v>59</v>
      </c>
      <c r="H144" s="11" t="s">
        <v>239</v>
      </c>
      <c r="I144" s="30" t="s">
        <v>15</v>
      </c>
      <c r="J144" s="15">
        <v>22417</v>
      </c>
      <c r="K144" s="15">
        <v>24917</v>
      </c>
      <c r="L144" s="11" t="s">
        <v>138</v>
      </c>
      <c r="M144" s="17">
        <v>4987800</v>
      </c>
      <c r="N144" s="17">
        <v>49878000</v>
      </c>
      <c r="O144" s="48" t="s">
        <v>17</v>
      </c>
      <c r="P144" s="11" t="s">
        <v>16</v>
      </c>
      <c r="Q144" s="11" t="s">
        <v>10</v>
      </c>
      <c r="R144" s="28">
        <v>80161126</v>
      </c>
      <c r="S144" s="16" t="s">
        <v>15</v>
      </c>
      <c r="T144" s="11" t="s">
        <v>136</v>
      </c>
      <c r="U144" s="15" t="s">
        <v>15</v>
      </c>
      <c r="V144" s="11" t="s">
        <v>709</v>
      </c>
      <c r="W144" s="11" t="s">
        <v>13</v>
      </c>
      <c r="X144" s="11" t="s">
        <v>39</v>
      </c>
      <c r="Y144" s="11" t="s">
        <v>284</v>
      </c>
      <c r="Z144" s="27">
        <v>42779</v>
      </c>
      <c r="AA144" s="11" t="s">
        <v>708</v>
      </c>
      <c r="AB144" s="13" t="s">
        <v>132</v>
      </c>
      <c r="AC144" s="11" t="s">
        <v>11</v>
      </c>
      <c r="AD144" s="11" t="s">
        <v>10</v>
      </c>
      <c r="AE144" s="55">
        <v>80215978</v>
      </c>
      <c r="AF144" s="53" t="s">
        <v>131</v>
      </c>
      <c r="AG144" s="11">
        <v>300</v>
      </c>
      <c r="AH144" s="11" t="s">
        <v>8</v>
      </c>
      <c r="AI144" s="11">
        <v>0</v>
      </c>
      <c r="AJ144" s="11" t="s">
        <v>7</v>
      </c>
      <c r="AK144" s="46"/>
      <c r="AL144" s="47"/>
      <c r="AM144" s="46"/>
      <c r="AN144" s="46"/>
      <c r="AO144" s="46"/>
      <c r="AP144" s="26">
        <v>42779</v>
      </c>
      <c r="AQ144" s="26">
        <v>43081</v>
      </c>
      <c r="AR144" s="2"/>
      <c r="AS144" s="11" t="s">
        <v>6</v>
      </c>
      <c r="AT144" s="2"/>
      <c r="AU144" s="2"/>
      <c r="AV144" s="11" t="s">
        <v>6</v>
      </c>
      <c r="AW144" s="2"/>
      <c r="AX144" s="2"/>
      <c r="AY144" s="2"/>
      <c r="AZ144" s="96" t="s">
        <v>707</v>
      </c>
      <c r="BA144" s="9">
        <f>N144+AL144</f>
        <v>49878000</v>
      </c>
      <c r="BB144" s="6" t="s">
        <v>5</v>
      </c>
      <c r="BC144" s="1" t="s">
        <v>47</v>
      </c>
      <c r="BD144" s="1" t="s">
        <v>202</v>
      </c>
      <c r="BE144" s="2"/>
      <c r="BF144" s="107" t="s">
        <v>706</v>
      </c>
      <c r="BG144" s="1" t="s">
        <v>1</v>
      </c>
      <c r="BK144" s="104" t="s">
        <v>562</v>
      </c>
      <c r="BL144" s="45">
        <f>($BP$2-E144)/AG144*100</f>
        <v>16.333333333333332</v>
      </c>
      <c r="BM144" s="45">
        <f>IF((($BP$2-AP144)/AG144)&gt;1,100,($BP$2-AP144)/AG144*100)</f>
        <v>15.333333333333332</v>
      </c>
      <c r="BO144" s="45">
        <f>VLOOKUP(A144,'[1]PAGOS-NACION'!A:AK,37,0)</f>
        <v>56.000000000000007</v>
      </c>
    </row>
    <row r="145" spans="1:67" ht="12.75" customHeight="1" x14ac:dyDescent="0.25">
      <c r="A145" s="103" t="s">
        <v>705</v>
      </c>
      <c r="B145" s="31" t="s">
        <v>23</v>
      </c>
      <c r="C145" s="1">
        <v>142</v>
      </c>
      <c r="D145" s="1" t="s">
        <v>703</v>
      </c>
      <c r="E145" s="27">
        <v>42779</v>
      </c>
      <c r="F145" s="11" t="s">
        <v>704</v>
      </c>
      <c r="G145" s="11" t="s">
        <v>59</v>
      </c>
      <c r="H145" s="11" t="s">
        <v>239</v>
      </c>
      <c r="I145" s="30" t="s">
        <v>15</v>
      </c>
      <c r="J145" s="15">
        <v>20417</v>
      </c>
      <c r="K145" s="15">
        <v>25217</v>
      </c>
      <c r="L145" s="11" t="s">
        <v>659</v>
      </c>
      <c r="M145" s="17">
        <v>2917200</v>
      </c>
      <c r="N145" s="17">
        <v>29172000</v>
      </c>
      <c r="O145" s="48" t="s">
        <v>17</v>
      </c>
      <c r="P145" s="11" t="s">
        <v>16</v>
      </c>
      <c r="Q145" s="11" t="s">
        <v>10</v>
      </c>
      <c r="R145" s="28">
        <v>1030590636</v>
      </c>
      <c r="S145" s="16" t="s">
        <v>15</v>
      </c>
      <c r="T145" s="11" t="s">
        <v>156</v>
      </c>
      <c r="U145" s="15" t="s">
        <v>15</v>
      </c>
      <c r="V145" s="11" t="s">
        <v>703</v>
      </c>
      <c r="W145" s="11" t="s">
        <v>13</v>
      </c>
      <c r="X145" s="11" t="s">
        <v>39</v>
      </c>
      <c r="Y145" s="11" t="s">
        <v>284</v>
      </c>
      <c r="Z145" s="27">
        <v>42779</v>
      </c>
      <c r="AA145" s="11" t="s">
        <v>702</v>
      </c>
      <c r="AB145" s="13" t="s">
        <v>688</v>
      </c>
      <c r="AC145" s="11" t="s">
        <v>11</v>
      </c>
      <c r="AD145" s="11" t="s">
        <v>10</v>
      </c>
      <c r="AE145" s="33">
        <v>79690000</v>
      </c>
      <c r="AF145" s="53" t="s">
        <v>701</v>
      </c>
      <c r="AG145" s="11">
        <v>300</v>
      </c>
      <c r="AH145" s="11" t="s">
        <v>8</v>
      </c>
      <c r="AI145" s="11">
        <v>0</v>
      </c>
      <c r="AJ145" s="11" t="s">
        <v>7</v>
      </c>
      <c r="AK145" s="46"/>
      <c r="AL145" s="47"/>
      <c r="AM145" s="46"/>
      <c r="AN145" s="46"/>
      <c r="AO145" s="46"/>
      <c r="AP145" s="26">
        <v>42779</v>
      </c>
      <c r="AQ145" s="26">
        <v>43081</v>
      </c>
      <c r="AR145" s="2"/>
      <c r="AS145" s="11" t="s">
        <v>6</v>
      </c>
      <c r="AT145" s="2"/>
      <c r="AU145" s="2"/>
      <c r="AV145" s="11" t="s">
        <v>6</v>
      </c>
      <c r="AW145" s="2"/>
      <c r="AX145" s="2"/>
      <c r="AY145" s="2"/>
      <c r="AZ145" s="96" t="s">
        <v>700</v>
      </c>
      <c r="BA145" s="9">
        <f>N145+AL145</f>
        <v>29172000</v>
      </c>
      <c r="BB145" s="6" t="s">
        <v>48</v>
      </c>
      <c r="BC145" s="1" t="s">
        <v>47</v>
      </c>
      <c r="BD145" s="1" t="s">
        <v>202</v>
      </c>
      <c r="BE145" s="2"/>
      <c r="BF145" s="107" t="s">
        <v>699</v>
      </c>
      <c r="BG145" s="1" t="s">
        <v>1</v>
      </c>
      <c r="BK145" s="102" t="s">
        <v>260</v>
      </c>
      <c r="BL145" s="45">
        <f>($BP$2-E145)/AG145*100</f>
        <v>15.333333333333332</v>
      </c>
      <c r="BM145" s="45">
        <f>IF((($BP$2-AP145)/AG145)&gt;1,100,($BP$2-AP145)/AG145*100)</f>
        <v>15.333333333333332</v>
      </c>
      <c r="BO145" s="45">
        <f>VLOOKUP(A145,'[1]PAGOS-NACION'!A:AK,37,0)</f>
        <v>56.000000000000007</v>
      </c>
    </row>
    <row r="146" spans="1:67" ht="12.75" customHeight="1" x14ac:dyDescent="0.25">
      <c r="A146" s="103" t="s">
        <v>698</v>
      </c>
      <c r="B146" s="31" t="s">
        <v>23</v>
      </c>
      <c r="C146" s="1">
        <v>143</v>
      </c>
      <c r="D146" s="1" t="s">
        <v>696</v>
      </c>
      <c r="E146" s="27">
        <v>42779</v>
      </c>
      <c r="F146" s="11" t="s">
        <v>697</v>
      </c>
      <c r="G146" s="11" t="s">
        <v>59</v>
      </c>
      <c r="H146" s="11" t="s">
        <v>239</v>
      </c>
      <c r="I146" s="30" t="s">
        <v>15</v>
      </c>
      <c r="J146" s="15">
        <v>21917</v>
      </c>
      <c r="K146" s="15">
        <v>25317</v>
      </c>
      <c r="L146" s="11" t="s">
        <v>138</v>
      </c>
      <c r="M146" s="17">
        <v>4987800</v>
      </c>
      <c r="N146" s="17">
        <v>49878000</v>
      </c>
      <c r="O146" s="48" t="s">
        <v>17</v>
      </c>
      <c r="P146" s="11" t="s">
        <v>16</v>
      </c>
      <c r="Q146" s="11" t="s">
        <v>10</v>
      </c>
      <c r="R146" s="28">
        <v>37899919</v>
      </c>
      <c r="S146" s="16" t="s">
        <v>15</v>
      </c>
      <c r="T146" s="11" t="s">
        <v>92</v>
      </c>
      <c r="U146" s="15" t="s">
        <v>15</v>
      </c>
      <c r="V146" s="11" t="s">
        <v>696</v>
      </c>
      <c r="W146" s="11" t="s">
        <v>13</v>
      </c>
      <c r="X146" s="11" t="s">
        <v>39</v>
      </c>
      <c r="Y146" s="11" t="s">
        <v>284</v>
      </c>
      <c r="Z146" s="27">
        <v>42779</v>
      </c>
      <c r="AA146" s="11" t="s">
        <v>695</v>
      </c>
      <c r="AB146" s="13" t="s">
        <v>132</v>
      </c>
      <c r="AC146" s="11" t="s">
        <v>11</v>
      </c>
      <c r="AD146" s="11" t="s">
        <v>10</v>
      </c>
      <c r="AE146" s="55">
        <v>80215978</v>
      </c>
      <c r="AF146" s="53" t="s">
        <v>131</v>
      </c>
      <c r="AG146" s="11">
        <v>300</v>
      </c>
      <c r="AH146" s="11" t="s">
        <v>8</v>
      </c>
      <c r="AI146" s="11">
        <v>0</v>
      </c>
      <c r="AJ146" s="11" t="s">
        <v>7</v>
      </c>
      <c r="AK146" s="46"/>
      <c r="AL146" s="47"/>
      <c r="AM146" s="46"/>
      <c r="AN146" s="46"/>
      <c r="AO146" s="46"/>
      <c r="AP146" s="26">
        <v>42779</v>
      </c>
      <c r="AQ146" s="26">
        <v>43081</v>
      </c>
      <c r="AR146" s="2"/>
      <c r="AS146" s="11" t="s">
        <v>6</v>
      </c>
      <c r="AT146" s="2"/>
      <c r="AU146" s="2"/>
      <c r="AV146" s="11" t="s">
        <v>6</v>
      </c>
      <c r="AW146" s="2"/>
      <c r="AX146" s="2"/>
      <c r="AY146" s="2"/>
      <c r="AZ146" s="96" t="s">
        <v>694</v>
      </c>
      <c r="BA146" s="9">
        <f>N146+AL146</f>
        <v>49878000</v>
      </c>
      <c r="BB146" s="6" t="s">
        <v>48</v>
      </c>
      <c r="BC146" s="1" t="s">
        <v>47</v>
      </c>
      <c r="BD146" s="1" t="s">
        <v>202</v>
      </c>
      <c r="BE146" s="2"/>
      <c r="BF146" s="107" t="s">
        <v>693</v>
      </c>
      <c r="BG146" s="1" t="s">
        <v>1</v>
      </c>
      <c r="BK146" s="102" t="s">
        <v>260</v>
      </c>
      <c r="BL146" s="45">
        <f>($BP$2-E146)/AG146*100</f>
        <v>15.333333333333332</v>
      </c>
      <c r="BM146" s="45">
        <f>IF((($BP$2-AP146)/AG146)&gt;1,100,($BP$2-AP146)/AG146*100)</f>
        <v>15.333333333333332</v>
      </c>
      <c r="BO146" s="45">
        <f>VLOOKUP(A146,'[1]PAGOS-NACION'!A:AK,37,0)</f>
        <v>56.000000000000007</v>
      </c>
    </row>
    <row r="147" spans="1:67" ht="12.75" customHeight="1" x14ac:dyDescent="0.25">
      <c r="A147" s="103" t="s">
        <v>692</v>
      </c>
      <c r="B147" s="31" t="s">
        <v>23</v>
      </c>
      <c r="C147" s="1">
        <v>144</v>
      </c>
      <c r="D147" s="1" t="s">
        <v>690</v>
      </c>
      <c r="E147" s="27">
        <v>42779</v>
      </c>
      <c r="F147" s="11" t="s">
        <v>691</v>
      </c>
      <c r="G147" s="11" t="s">
        <v>59</v>
      </c>
      <c r="H147" s="11" t="s">
        <v>239</v>
      </c>
      <c r="I147" s="30" t="s">
        <v>15</v>
      </c>
      <c r="J147" s="15">
        <v>20317</v>
      </c>
      <c r="K147" s="15">
        <v>25417</v>
      </c>
      <c r="L147" s="11" t="s">
        <v>659</v>
      </c>
      <c r="M147" s="17">
        <v>2917200</v>
      </c>
      <c r="N147" s="17">
        <v>29172000</v>
      </c>
      <c r="O147" s="48" t="s">
        <v>17</v>
      </c>
      <c r="P147" s="11" t="s">
        <v>16</v>
      </c>
      <c r="Q147" s="11" t="s">
        <v>10</v>
      </c>
      <c r="R147" s="28">
        <v>1010214918</v>
      </c>
      <c r="S147" s="16" t="s">
        <v>15</v>
      </c>
      <c r="T147" s="11" t="s">
        <v>125</v>
      </c>
      <c r="U147" s="15" t="s">
        <v>15</v>
      </c>
      <c r="V147" s="11" t="s">
        <v>690</v>
      </c>
      <c r="W147" s="11" t="s">
        <v>13</v>
      </c>
      <c r="X147" s="11" t="s">
        <v>39</v>
      </c>
      <c r="Y147" s="11" t="s">
        <v>284</v>
      </c>
      <c r="Z147" s="27">
        <v>42779</v>
      </c>
      <c r="AA147" s="11" t="s">
        <v>689</v>
      </c>
      <c r="AB147" s="13" t="s">
        <v>688</v>
      </c>
      <c r="AC147" s="11" t="s">
        <v>11</v>
      </c>
      <c r="AD147" s="11" t="s">
        <v>10</v>
      </c>
      <c r="AE147" s="33">
        <v>52197050</v>
      </c>
      <c r="AF147" s="53" t="s">
        <v>249</v>
      </c>
      <c r="AG147" s="11">
        <v>300</v>
      </c>
      <c r="AH147" s="11" t="s">
        <v>8</v>
      </c>
      <c r="AI147" s="11">
        <v>0</v>
      </c>
      <c r="AJ147" s="11" t="s">
        <v>7</v>
      </c>
      <c r="AK147" s="46"/>
      <c r="AL147" s="47"/>
      <c r="AM147" s="46"/>
      <c r="AN147" s="46"/>
      <c r="AO147" s="46"/>
      <c r="AP147" s="26">
        <v>42779</v>
      </c>
      <c r="AQ147" s="26">
        <v>43081</v>
      </c>
      <c r="AR147" s="2"/>
      <c r="AS147" s="11" t="s">
        <v>6</v>
      </c>
      <c r="AT147" s="2"/>
      <c r="AU147" s="2"/>
      <c r="AV147" s="11" t="s">
        <v>6</v>
      </c>
      <c r="AW147" s="2"/>
      <c r="AX147" s="2"/>
      <c r="AY147" s="2"/>
      <c r="AZ147" s="96" t="s">
        <v>687</v>
      </c>
      <c r="BA147" s="9">
        <f>N147+AL147</f>
        <v>29172000</v>
      </c>
      <c r="BB147" s="6" t="s">
        <v>270</v>
      </c>
      <c r="BC147" s="1" t="s">
        <v>47</v>
      </c>
      <c r="BD147" s="1" t="s">
        <v>202</v>
      </c>
      <c r="BE147" s="2"/>
      <c r="BF147" s="107" t="s">
        <v>686</v>
      </c>
      <c r="BG147" s="1" t="s">
        <v>1</v>
      </c>
      <c r="BJ147" s="1" t="s">
        <v>555</v>
      </c>
      <c r="BK147" s="102" t="s">
        <v>260</v>
      </c>
      <c r="BL147" s="45">
        <f>($BP$2-E147)/AG147*100</f>
        <v>15.333333333333332</v>
      </c>
      <c r="BM147" s="45">
        <f>IF((($BP$2-AP147)/AG147)&gt;1,100,($BP$2-AP147)/AG147*100)</f>
        <v>15.333333333333332</v>
      </c>
      <c r="BO147" s="45">
        <f>VLOOKUP(A147,'[1]PAGOS-NACION'!A:AK,37,0)</f>
        <v>56.000000000000007</v>
      </c>
    </row>
    <row r="148" spans="1:67" ht="12.75" customHeight="1" x14ac:dyDescent="0.25">
      <c r="A148" s="103" t="s">
        <v>685</v>
      </c>
      <c r="B148" s="31" t="s">
        <v>23</v>
      </c>
      <c r="C148" s="1">
        <v>145</v>
      </c>
      <c r="D148" s="1" t="s">
        <v>683</v>
      </c>
      <c r="E148" s="27">
        <v>42779</v>
      </c>
      <c r="F148" s="11" t="s">
        <v>684</v>
      </c>
      <c r="G148" s="11" t="s">
        <v>59</v>
      </c>
      <c r="H148" s="11" t="s">
        <v>239</v>
      </c>
      <c r="I148" s="30" t="s">
        <v>15</v>
      </c>
      <c r="J148" s="15">
        <v>22817</v>
      </c>
      <c r="K148" s="15">
        <v>25517</v>
      </c>
      <c r="L148" s="11" t="s">
        <v>252</v>
      </c>
      <c r="M148" s="17">
        <v>4987800</v>
      </c>
      <c r="N148" s="17">
        <v>49878000</v>
      </c>
      <c r="O148" s="48" t="s">
        <v>17</v>
      </c>
      <c r="P148" s="11" t="s">
        <v>16</v>
      </c>
      <c r="Q148" s="11" t="s">
        <v>10</v>
      </c>
      <c r="R148" s="28">
        <v>1015393325</v>
      </c>
      <c r="S148" s="16" t="s">
        <v>15</v>
      </c>
      <c r="T148" s="11" t="s">
        <v>27</v>
      </c>
      <c r="U148" s="15" t="s">
        <v>15</v>
      </c>
      <c r="V148" s="11" t="s">
        <v>683</v>
      </c>
      <c r="W148" s="11" t="s">
        <v>13</v>
      </c>
      <c r="X148" s="11" t="s">
        <v>39</v>
      </c>
      <c r="Y148" s="11" t="s">
        <v>284</v>
      </c>
      <c r="Z148" s="27">
        <v>42779</v>
      </c>
      <c r="AA148" s="11" t="s">
        <v>682</v>
      </c>
      <c r="AB148" s="13" t="s">
        <v>264</v>
      </c>
      <c r="AC148" s="11" t="s">
        <v>11</v>
      </c>
      <c r="AD148" s="11" t="s">
        <v>10</v>
      </c>
      <c r="AE148" s="33">
        <v>79850133</v>
      </c>
      <c r="AF148" s="53" t="s">
        <v>263</v>
      </c>
      <c r="AG148" s="11">
        <v>300</v>
      </c>
      <c r="AH148" s="11" t="s">
        <v>8</v>
      </c>
      <c r="AI148" s="11">
        <v>0</v>
      </c>
      <c r="AJ148" s="11" t="s">
        <v>7</v>
      </c>
      <c r="AK148" s="46"/>
      <c r="AL148" s="47"/>
      <c r="AM148" s="46"/>
      <c r="AN148" s="46"/>
      <c r="AO148" s="46"/>
      <c r="AP148" s="26">
        <v>42779</v>
      </c>
      <c r="AQ148" s="26">
        <v>43081</v>
      </c>
      <c r="AR148" s="2"/>
      <c r="AS148" s="11" t="s">
        <v>6</v>
      </c>
      <c r="AT148" s="2"/>
      <c r="AU148" s="2"/>
      <c r="AV148" s="11" t="s">
        <v>6</v>
      </c>
      <c r="AW148" s="2"/>
      <c r="AX148" s="2"/>
      <c r="AY148" s="2"/>
      <c r="AZ148" s="96" t="s">
        <v>681</v>
      </c>
      <c r="BA148" s="9">
        <f>N148+AL148</f>
        <v>49878000</v>
      </c>
      <c r="BB148" s="6" t="s">
        <v>33</v>
      </c>
      <c r="BC148" s="1" t="s">
        <v>47</v>
      </c>
      <c r="BD148" s="1" t="s">
        <v>202</v>
      </c>
      <c r="BE148" s="2"/>
      <c r="BF148" s="107" t="s">
        <v>680</v>
      </c>
      <c r="BG148" s="1" t="s">
        <v>1</v>
      </c>
      <c r="BK148" s="104" t="s">
        <v>562</v>
      </c>
      <c r="BL148" s="45">
        <f>($BP$2-E148)/AG148*100</f>
        <v>15.333333333333332</v>
      </c>
      <c r="BM148" s="45">
        <f>IF((($BP$2-AP148)/AG148)&gt;1,100,($BP$2-AP148)/AG148*100)</f>
        <v>15.333333333333332</v>
      </c>
      <c r="BO148" s="45">
        <f>VLOOKUP(A148,'[1]PAGOS-NACION'!A:AK,37,0)</f>
        <v>46</v>
      </c>
    </row>
    <row r="149" spans="1:67" ht="12.75" customHeight="1" x14ac:dyDescent="0.25">
      <c r="A149" s="103" t="s">
        <v>679</v>
      </c>
      <c r="B149" s="31" t="s">
        <v>23</v>
      </c>
      <c r="C149" s="1">
        <v>146</v>
      </c>
      <c r="D149" s="1" t="s">
        <v>677</v>
      </c>
      <c r="E149" s="27">
        <v>42779</v>
      </c>
      <c r="F149" s="11" t="s">
        <v>678</v>
      </c>
      <c r="G149" s="11" t="s">
        <v>59</v>
      </c>
      <c r="H149" s="11" t="s">
        <v>239</v>
      </c>
      <c r="I149" s="30" t="s">
        <v>15</v>
      </c>
      <c r="J149" s="15">
        <v>22617</v>
      </c>
      <c r="K149" s="15">
        <v>25817</v>
      </c>
      <c r="L149" s="11" t="s">
        <v>138</v>
      </c>
      <c r="M149" s="17">
        <v>2917200</v>
      </c>
      <c r="N149" s="17">
        <v>29172000</v>
      </c>
      <c r="O149" s="48" t="s">
        <v>17</v>
      </c>
      <c r="P149" s="11" t="s">
        <v>16</v>
      </c>
      <c r="Q149" s="11" t="s">
        <v>10</v>
      </c>
      <c r="R149" s="28">
        <v>1022366734</v>
      </c>
      <c r="S149" s="16" t="s">
        <v>15</v>
      </c>
      <c r="T149" s="11" t="s">
        <v>27</v>
      </c>
      <c r="U149" s="15" t="s">
        <v>15</v>
      </c>
      <c r="V149" s="11" t="s">
        <v>677</v>
      </c>
      <c r="W149" s="11" t="s">
        <v>13</v>
      </c>
      <c r="X149" s="11" t="s">
        <v>39</v>
      </c>
      <c r="Y149" s="11" t="s">
        <v>284</v>
      </c>
      <c r="Z149" s="27">
        <v>42779</v>
      </c>
      <c r="AA149" s="11" t="s">
        <v>676</v>
      </c>
      <c r="AB149" s="13" t="s">
        <v>132</v>
      </c>
      <c r="AC149" s="11" t="s">
        <v>11</v>
      </c>
      <c r="AD149" s="11" t="s">
        <v>10</v>
      </c>
      <c r="AE149" s="55">
        <v>80215978</v>
      </c>
      <c r="AF149" s="53" t="s">
        <v>131</v>
      </c>
      <c r="AG149" s="11">
        <v>300</v>
      </c>
      <c r="AH149" s="11" t="s">
        <v>8</v>
      </c>
      <c r="AI149" s="11">
        <v>0</v>
      </c>
      <c r="AJ149" s="11" t="s">
        <v>7</v>
      </c>
      <c r="AK149" s="46"/>
      <c r="AL149" s="47"/>
      <c r="AM149" s="46"/>
      <c r="AN149" s="46"/>
      <c r="AO149" s="46"/>
      <c r="AP149" s="26">
        <v>42779</v>
      </c>
      <c r="AQ149" s="26">
        <v>43081</v>
      </c>
      <c r="AR149" s="2"/>
      <c r="AS149" s="11" t="s">
        <v>6</v>
      </c>
      <c r="AT149" s="2"/>
      <c r="AU149" s="2"/>
      <c r="AV149" s="11" t="s">
        <v>6</v>
      </c>
      <c r="AW149" s="2"/>
      <c r="AX149" s="2"/>
      <c r="AY149" s="2"/>
      <c r="AZ149" s="96" t="s">
        <v>675</v>
      </c>
      <c r="BA149" s="9">
        <f>N149+AL149</f>
        <v>29172000</v>
      </c>
      <c r="BB149" s="6" t="s">
        <v>48</v>
      </c>
      <c r="BC149" s="1" t="s">
        <v>47</v>
      </c>
      <c r="BD149" s="1" t="s">
        <v>202</v>
      </c>
      <c r="BE149" s="2"/>
      <c r="BF149" s="107" t="s">
        <v>674</v>
      </c>
      <c r="BG149" s="1" t="s">
        <v>1</v>
      </c>
      <c r="BK149" s="102" t="s">
        <v>260</v>
      </c>
      <c r="BL149" s="45">
        <f>($BP$2-E149)/AG149*100</f>
        <v>15.333333333333332</v>
      </c>
      <c r="BM149" s="45">
        <f>IF((($BP$2-AP149)/AG149)&gt;1,100,($BP$2-AP149)/AG149*100)</f>
        <v>15.333333333333332</v>
      </c>
      <c r="BO149" s="45">
        <f>VLOOKUP(A149,'[1]PAGOS-NACION'!A:AK,37,0)</f>
        <v>56.000000000000007</v>
      </c>
    </row>
    <row r="150" spans="1:67" ht="12.75" customHeight="1" x14ac:dyDescent="0.25">
      <c r="A150" s="103" t="s">
        <v>673</v>
      </c>
      <c r="B150" s="31" t="s">
        <v>23</v>
      </c>
      <c r="C150" s="1">
        <v>147</v>
      </c>
      <c r="D150" s="1" t="s">
        <v>671</v>
      </c>
      <c r="E150" s="27">
        <v>42779</v>
      </c>
      <c r="F150" s="11" t="s">
        <v>672</v>
      </c>
      <c r="G150" s="11" t="s">
        <v>59</v>
      </c>
      <c r="H150" s="11" t="s">
        <v>239</v>
      </c>
      <c r="I150" s="30" t="s">
        <v>15</v>
      </c>
      <c r="J150" s="15">
        <v>22017</v>
      </c>
      <c r="K150" s="15">
        <v>25717</v>
      </c>
      <c r="L150" s="11" t="s">
        <v>252</v>
      </c>
      <c r="M150" s="17">
        <v>5946600</v>
      </c>
      <c r="N150" s="17">
        <v>59466000</v>
      </c>
      <c r="O150" s="48" t="s">
        <v>17</v>
      </c>
      <c r="P150" s="11" t="s">
        <v>16</v>
      </c>
      <c r="Q150" s="11" t="s">
        <v>10</v>
      </c>
      <c r="R150" s="28">
        <v>1019024687</v>
      </c>
      <c r="S150" s="16" t="s">
        <v>15</v>
      </c>
      <c r="T150" s="11" t="s">
        <v>41</v>
      </c>
      <c r="U150" s="15" t="s">
        <v>15</v>
      </c>
      <c r="V150" s="11" t="s">
        <v>671</v>
      </c>
      <c r="W150" s="11" t="s">
        <v>13</v>
      </c>
      <c r="X150" s="11" t="s">
        <v>39</v>
      </c>
      <c r="Y150" s="11" t="s">
        <v>284</v>
      </c>
      <c r="Z150" s="27">
        <v>42779</v>
      </c>
      <c r="AA150" s="11" t="s">
        <v>670</v>
      </c>
      <c r="AB150" s="13" t="s">
        <v>264</v>
      </c>
      <c r="AC150" s="11" t="s">
        <v>11</v>
      </c>
      <c r="AD150" s="11" t="s">
        <v>10</v>
      </c>
      <c r="AE150" s="33">
        <v>79850133</v>
      </c>
      <c r="AF150" s="53" t="s">
        <v>263</v>
      </c>
      <c r="AG150" s="11">
        <v>300</v>
      </c>
      <c r="AH150" s="11" t="s">
        <v>8</v>
      </c>
      <c r="AI150" s="11">
        <v>0</v>
      </c>
      <c r="AJ150" s="11" t="s">
        <v>7</v>
      </c>
      <c r="AK150" s="46"/>
      <c r="AL150" s="47"/>
      <c r="AM150" s="46"/>
      <c r="AN150" s="46"/>
      <c r="AO150" s="46"/>
      <c r="AP150" s="26">
        <v>42779</v>
      </c>
      <c r="AQ150" s="26">
        <v>43081</v>
      </c>
      <c r="AR150" s="2"/>
      <c r="AS150" s="11" t="s">
        <v>6</v>
      </c>
      <c r="AT150" s="2"/>
      <c r="AU150" s="2"/>
      <c r="AV150" s="11" t="s">
        <v>6</v>
      </c>
      <c r="AW150" s="2"/>
      <c r="AX150" s="2"/>
      <c r="AY150" s="2"/>
      <c r="AZ150" s="96" t="s">
        <v>669</v>
      </c>
      <c r="BA150" s="9">
        <f>N150+AL150</f>
        <v>59466000</v>
      </c>
      <c r="BB150" s="6" t="s">
        <v>5</v>
      </c>
      <c r="BC150" s="1" t="s">
        <v>47</v>
      </c>
      <c r="BD150" s="1" t="s">
        <v>202</v>
      </c>
      <c r="BE150" s="2"/>
      <c r="BF150" s="107" t="s">
        <v>668</v>
      </c>
      <c r="BG150" s="1" t="s">
        <v>1</v>
      </c>
      <c r="BK150" s="104" t="s">
        <v>562</v>
      </c>
      <c r="BL150" s="45">
        <f>($BP$2-E150)/AG150*100</f>
        <v>15.333333333333332</v>
      </c>
      <c r="BM150" s="45">
        <f>IF((($BP$2-AP150)/AG150)&gt;1,100,($BP$2-AP150)/AG150*100)</f>
        <v>15.333333333333332</v>
      </c>
      <c r="BO150" s="45">
        <f>VLOOKUP(A150,'[1]PAGOS-NACION'!A:AK,37,0)</f>
        <v>56.000000000000007</v>
      </c>
    </row>
    <row r="151" spans="1:67" ht="12.75" customHeight="1" x14ac:dyDescent="0.25">
      <c r="A151" s="103" t="s">
        <v>667</v>
      </c>
      <c r="B151" s="31" t="s">
        <v>23</v>
      </c>
      <c r="C151" s="1">
        <v>148</v>
      </c>
      <c r="D151" s="1" t="s">
        <v>665</v>
      </c>
      <c r="E151" s="27">
        <v>42779</v>
      </c>
      <c r="F151" s="11" t="s">
        <v>666</v>
      </c>
      <c r="G151" s="11" t="s">
        <v>59</v>
      </c>
      <c r="H151" s="11" t="s">
        <v>239</v>
      </c>
      <c r="I151" s="30" t="s">
        <v>15</v>
      </c>
      <c r="J151" s="15">
        <v>23017</v>
      </c>
      <c r="K151" s="15">
        <v>25917</v>
      </c>
      <c r="L151" s="11" t="s">
        <v>138</v>
      </c>
      <c r="M151" s="17">
        <v>4457400</v>
      </c>
      <c r="N151" s="17">
        <v>44574000</v>
      </c>
      <c r="O151" s="48" t="s">
        <v>17</v>
      </c>
      <c r="P151" s="11" t="s">
        <v>16</v>
      </c>
      <c r="Q151" s="11" t="s">
        <v>10</v>
      </c>
      <c r="R151" s="28">
        <v>1032363869</v>
      </c>
      <c r="S151" s="16" t="s">
        <v>15</v>
      </c>
      <c r="T151" s="11" t="s">
        <v>205</v>
      </c>
      <c r="U151" s="15" t="s">
        <v>15</v>
      </c>
      <c r="V151" s="11" t="s">
        <v>665</v>
      </c>
      <c r="W151" s="11" t="s">
        <v>13</v>
      </c>
      <c r="X151" s="11" t="s">
        <v>39</v>
      </c>
      <c r="Y151" s="11" t="s">
        <v>284</v>
      </c>
      <c r="Z151" s="27">
        <v>42779</v>
      </c>
      <c r="AA151" s="11" t="s">
        <v>664</v>
      </c>
      <c r="AB151" s="13" t="s">
        <v>132</v>
      </c>
      <c r="AC151" s="11" t="s">
        <v>11</v>
      </c>
      <c r="AD151" s="11" t="s">
        <v>10</v>
      </c>
      <c r="AE151" s="55">
        <v>80215978</v>
      </c>
      <c r="AF151" s="53" t="s">
        <v>131</v>
      </c>
      <c r="AG151" s="11">
        <v>300</v>
      </c>
      <c r="AH151" s="11" t="s">
        <v>8</v>
      </c>
      <c r="AI151" s="11">
        <v>0</v>
      </c>
      <c r="AJ151" s="11" t="s">
        <v>7</v>
      </c>
      <c r="AK151" s="46"/>
      <c r="AL151" s="47"/>
      <c r="AM151" s="46"/>
      <c r="AN151" s="46"/>
      <c r="AO151" s="46"/>
      <c r="AP151" s="26">
        <v>42779</v>
      </c>
      <c r="AQ151" s="26">
        <v>43081</v>
      </c>
      <c r="AR151" s="2"/>
      <c r="AS151" s="11" t="s">
        <v>6</v>
      </c>
      <c r="AT151" s="2"/>
      <c r="AU151" s="2"/>
      <c r="AV151" s="11" t="s">
        <v>6</v>
      </c>
      <c r="AW151" s="2"/>
      <c r="AX151" s="2"/>
      <c r="AY151" s="2"/>
      <c r="AZ151" s="96" t="s">
        <v>663</v>
      </c>
      <c r="BA151" s="9">
        <f>N151+AL151</f>
        <v>44574000</v>
      </c>
      <c r="BB151" s="6" t="s">
        <v>270</v>
      </c>
      <c r="BC151" s="1" t="s">
        <v>47</v>
      </c>
      <c r="BD151" s="1" t="s">
        <v>202</v>
      </c>
      <c r="BE151" s="2"/>
      <c r="BF151" s="107" t="s">
        <v>662</v>
      </c>
      <c r="BG151" s="1" t="s">
        <v>1</v>
      </c>
      <c r="BK151" s="102" t="s">
        <v>260</v>
      </c>
      <c r="BL151" s="45">
        <f>($BP$2-E151)/AG151*100</f>
        <v>15.333333333333332</v>
      </c>
      <c r="BM151" s="45">
        <f>IF((($BP$2-AP151)/AG151)&gt;1,100,($BP$2-AP151)/AG151*100)</f>
        <v>15.333333333333332</v>
      </c>
      <c r="BO151" s="45">
        <f>VLOOKUP(A151,'[1]PAGOS-NACION'!A:AK,37,0)</f>
        <v>56.000000000000007</v>
      </c>
    </row>
    <row r="152" spans="1:67" ht="12.75" customHeight="1" x14ac:dyDescent="0.25">
      <c r="A152" s="103" t="s">
        <v>661</v>
      </c>
      <c r="B152" s="31" t="s">
        <v>23</v>
      </c>
      <c r="C152" s="1">
        <v>149</v>
      </c>
      <c r="D152" s="1" t="s">
        <v>658</v>
      </c>
      <c r="E152" s="27">
        <v>42780</v>
      </c>
      <c r="F152" s="11" t="s">
        <v>660</v>
      </c>
      <c r="G152" s="11" t="s">
        <v>59</v>
      </c>
      <c r="H152" s="11" t="s">
        <v>239</v>
      </c>
      <c r="I152" s="30" t="s">
        <v>15</v>
      </c>
      <c r="J152" s="15">
        <v>22917</v>
      </c>
      <c r="K152" s="93">
        <v>26117</v>
      </c>
      <c r="L152" s="11" t="s">
        <v>659</v>
      </c>
      <c r="M152" s="17">
        <v>4987800</v>
      </c>
      <c r="N152" s="17">
        <v>49878000</v>
      </c>
      <c r="O152" s="48" t="s">
        <v>17</v>
      </c>
      <c r="P152" s="11" t="s">
        <v>16</v>
      </c>
      <c r="Q152" s="11" t="s">
        <v>10</v>
      </c>
      <c r="R152" s="28">
        <v>52931365</v>
      </c>
      <c r="S152" s="16" t="s">
        <v>15</v>
      </c>
      <c r="T152" s="11" t="s">
        <v>103</v>
      </c>
      <c r="U152" s="15" t="s">
        <v>15</v>
      </c>
      <c r="V152" s="11" t="s">
        <v>658</v>
      </c>
      <c r="W152" s="11" t="s">
        <v>13</v>
      </c>
      <c r="X152" s="11" t="s">
        <v>39</v>
      </c>
      <c r="Y152" s="11" t="s">
        <v>284</v>
      </c>
      <c r="Z152" s="27">
        <v>42780</v>
      </c>
      <c r="AA152" s="11" t="s">
        <v>652</v>
      </c>
      <c r="AB152" s="13" t="s">
        <v>264</v>
      </c>
      <c r="AC152" s="11" t="s">
        <v>11</v>
      </c>
      <c r="AD152" s="11" t="s">
        <v>10</v>
      </c>
      <c r="AE152" s="33">
        <v>79850133</v>
      </c>
      <c r="AF152" s="53" t="s">
        <v>263</v>
      </c>
      <c r="AG152" s="11">
        <v>300</v>
      </c>
      <c r="AH152" s="11" t="s">
        <v>8</v>
      </c>
      <c r="AI152" s="11">
        <v>0</v>
      </c>
      <c r="AJ152" s="11" t="s">
        <v>7</v>
      </c>
      <c r="AK152" s="46"/>
      <c r="AL152" s="47"/>
      <c r="AM152" s="46"/>
      <c r="AN152" s="46"/>
      <c r="AO152" s="46"/>
      <c r="AP152" s="26">
        <v>42780</v>
      </c>
      <c r="AQ152" s="26">
        <v>43082</v>
      </c>
      <c r="AR152" s="2"/>
      <c r="AS152" s="11" t="s">
        <v>6</v>
      </c>
      <c r="AT152" s="2"/>
      <c r="AU152" s="2"/>
      <c r="AV152" s="11" t="s">
        <v>6</v>
      </c>
      <c r="AW152" s="2"/>
      <c r="AX152" s="2"/>
      <c r="AY152" s="2"/>
      <c r="AZ152" s="96" t="s">
        <v>657</v>
      </c>
      <c r="BA152" s="9">
        <f>N152+AL152</f>
        <v>49878000</v>
      </c>
      <c r="BB152" s="6" t="s">
        <v>5</v>
      </c>
      <c r="BC152" s="1" t="s">
        <v>47</v>
      </c>
      <c r="BD152" s="1" t="s">
        <v>202</v>
      </c>
      <c r="BE152" s="2"/>
      <c r="BF152" s="107" t="s">
        <v>656</v>
      </c>
      <c r="BG152" s="1" t="s">
        <v>1</v>
      </c>
      <c r="BK152" s="102" t="s">
        <v>260</v>
      </c>
      <c r="BL152" s="45">
        <f>($BP$2-E152)/AG152*100</f>
        <v>15</v>
      </c>
      <c r="BM152" s="45">
        <f>IF((($BP$2-AP152)/AG152)&gt;1,100,($BP$2-AP152)/AG152*100)</f>
        <v>15</v>
      </c>
      <c r="BO152" s="45">
        <f>VLOOKUP(A152,'[1]PAGOS-NACION'!A:AK,37,0)</f>
        <v>55.666666666666664</v>
      </c>
    </row>
    <row r="153" spans="1:67" ht="12.75" customHeight="1" x14ac:dyDescent="0.25">
      <c r="A153" s="103" t="s">
        <v>655</v>
      </c>
      <c r="B153" s="31" t="s">
        <v>23</v>
      </c>
      <c r="C153" s="1">
        <v>150</v>
      </c>
      <c r="D153" s="1" t="s">
        <v>653</v>
      </c>
      <c r="E153" s="27">
        <v>42780</v>
      </c>
      <c r="F153" s="1" t="s">
        <v>654</v>
      </c>
      <c r="G153" s="11" t="s">
        <v>59</v>
      </c>
      <c r="H153" s="11" t="s">
        <v>239</v>
      </c>
      <c r="I153" s="30" t="s">
        <v>15</v>
      </c>
      <c r="J153" s="15">
        <v>22717</v>
      </c>
      <c r="K153" s="93">
        <v>26217</v>
      </c>
      <c r="L153" s="11" t="s">
        <v>138</v>
      </c>
      <c r="M153" s="17">
        <v>2019600</v>
      </c>
      <c r="N153" s="17">
        <v>20196000</v>
      </c>
      <c r="O153" s="48" t="s">
        <v>17</v>
      </c>
      <c r="P153" s="11" t="s">
        <v>16</v>
      </c>
      <c r="Q153" s="11" t="s">
        <v>10</v>
      </c>
      <c r="R153" s="28">
        <v>12189558</v>
      </c>
      <c r="S153" s="16" t="s">
        <v>15</v>
      </c>
      <c r="T153" s="11" t="s">
        <v>41</v>
      </c>
      <c r="U153" s="15" t="s">
        <v>15</v>
      </c>
      <c r="V153" s="11" t="s">
        <v>653</v>
      </c>
      <c r="W153" s="11" t="s">
        <v>13</v>
      </c>
      <c r="X153" s="11" t="s">
        <v>39</v>
      </c>
      <c r="Y153" s="11" t="s">
        <v>284</v>
      </c>
      <c r="Z153" s="27">
        <v>42780</v>
      </c>
      <c r="AA153" s="11" t="s">
        <v>652</v>
      </c>
      <c r="AB153" s="13" t="s">
        <v>132</v>
      </c>
      <c r="AC153" s="11" t="s">
        <v>11</v>
      </c>
      <c r="AD153" s="11" t="s">
        <v>10</v>
      </c>
      <c r="AE153" s="55">
        <v>80215978</v>
      </c>
      <c r="AF153" s="53" t="s">
        <v>131</v>
      </c>
      <c r="AG153" s="11">
        <v>300</v>
      </c>
      <c r="AH153" s="11" t="s">
        <v>8</v>
      </c>
      <c r="AI153" s="11">
        <v>0</v>
      </c>
      <c r="AJ153" s="11" t="s">
        <v>7</v>
      </c>
      <c r="AK153" s="46"/>
      <c r="AL153" s="47"/>
      <c r="AM153" s="46"/>
      <c r="AN153" s="46"/>
      <c r="AO153" s="46"/>
      <c r="AP153" s="26">
        <v>42780</v>
      </c>
      <c r="AQ153" s="26">
        <v>43082</v>
      </c>
      <c r="AR153" s="2"/>
      <c r="AS153" s="11" t="s">
        <v>6</v>
      </c>
      <c r="AT153" s="2"/>
      <c r="AU153" s="2"/>
      <c r="AV153" s="11" t="s">
        <v>6</v>
      </c>
      <c r="AW153" s="2"/>
      <c r="AX153" s="2"/>
      <c r="AY153" s="2"/>
      <c r="AZ153" s="96" t="s">
        <v>651</v>
      </c>
      <c r="BA153" s="9">
        <f>N153+AL153</f>
        <v>20196000</v>
      </c>
      <c r="BB153" s="6" t="s">
        <v>33</v>
      </c>
      <c r="BC153" s="1" t="s">
        <v>47</v>
      </c>
      <c r="BD153" s="1" t="s">
        <v>202</v>
      </c>
      <c r="BE153" s="2"/>
      <c r="BF153" s="107" t="s">
        <v>650</v>
      </c>
      <c r="BG153" s="1" t="s">
        <v>1</v>
      </c>
      <c r="BK153" s="104" t="s">
        <v>562</v>
      </c>
      <c r="BL153" s="45">
        <f>($BP$2-E153)/AG153*100</f>
        <v>15</v>
      </c>
      <c r="BM153" s="45">
        <f>IF((($BP$2-AP153)/AG153)&gt;1,100,($BP$2-AP153)/AG153*100)</f>
        <v>15</v>
      </c>
      <c r="BO153" s="45">
        <f>VLOOKUP(A153,'[1]PAGOS-NACION'!A:AK,37,0)</f>
        <v>55.666666666666664</v>
      </c>
    </row>
    <row r="154" spans="1:67" ht="12.75" customHeight="1" x14ac:dyDescent="0.25">
      <c r="A154" s="103" t="s">
        <v>649</v>
      </c>
      <c r="B154" s="31" t="s">
        <v>23</v>
      </c>
      <c r="C154" s="1">
        <v>151</v>
      </c>
      <c r="D154" s="1" t="s">
        <v>647</v>
      </c>
      <c r="E154" s="27">
        <v>42782</v>
      </c>
      <c r="F154" s="1" t="s">
        <v>648</v>
      </c>
      <c r="G154" s="11" t="s">
        <v>59</v>
      </c>
      <c r="H154" s="11" t="s">
        <v>239</v>
      </c>
      <c r="I154" s="30" t="s">
        <v>15</v>
      </c>
      <c r="J154" s="15">
        <v>23217</v>
      </c>
      <c r="K154" s="15">
        <v>26617</v>
      </c>
      <c r="L154" s="11" t="s">
        <v>138</v>
      </c>
      <c r="M154" s="17">
        <v>2437800</v>
      </c>
      <c r="N154" s="17">
        <v>24378000</v>
      </c>
      <c r="O154" s="48" t="s">
        <v>17</v>
      </c>
      <c r="P154" s="11" t="s">
        <v>16</v>
      </c>
      <c r="Q154" s="11" t="s">
        <v>10</v>
      </c>
      <c r="R154" s="28">
        <v>1110480916</v>
      </c>
      <c r="S154" s="16" t="s">
        <v>15</v>
      </c>
      <c r="T154" s="11" t="s">
        <v>136</v>
      </c>
      <c r="U154" s="15" t="s">
        <v>15</v>
      </c>
      <c r="V154" s="11" t="s">
        <v>647</v>
      </c>
      <c r="W154" s="11" t="s">
        <v>13</v>
      </c>
      <c r="X154" s="11" t="s">
        <v>39</v>
      </c>
      <c r="Y154" s="11" t="s">
        <v>284</v>
      </c>
      <c r="Z154" s="27">
        <v>42782</v>
      </c>
      <c r="AA154" s="11" t="s">
        <v>646</v>
      </c>
      <c r="AB154" s="13" t="s">
        <v>132</v>
      </c>
      <c r="AC154" s="11" t="s">
        <v>11</v>
      </c>
      <c r="AD154" s="11" t="s">
        <v>10</v>
      </c>
      <c r="AE154" s="55">
        <v>80215978</v>
      </c>
      <c r="AF154" s="53" t="s">
        <v>131</v>
      </c>
      <c r="AG154" s="11">
        <v>300</v>
      </c>
      <c r="AH154" s="11" t="s">
        <v>8</v>
      </c>
      <c r="AI154" s="11">
        <v>0</v>
      </c>
      <c r="AJ154" s="11" t="s">
        <v>7</v>
      </c>
      <c r="AK154" s="2"/>
      <c r="AL154" s="2"/>
      <c r="AM154" s="2"/>
      <c r="AN154" s="2"/>
      <c r="AO154" s="46"/>
      <c r="AP154" s="26">
        <v>42782</v>
      </c>
      <c r="AQ154" s="26">
        <v>43084</v>
      </c>
      <c r="AR154" s="2"/>
      <c r="AS154" s="11" t="s">
        <v>6</v>
      </c>
      <c r="AT154" s="2"/>
      <c r="AU154" s="2"/>
      <c r="AV154" s="11" t="s">
        <v>6</v>
      </c>
      <c r="AW154" s="2"/>
      <c r="AX154" s="2"/>
      <c r="AY154" s="2"/>
      <c r="AZ154" s="96" t="s">
        <v>645</v>
      </c>
      <c r="BA154" s="9">
        <f>N154+AL154</f>
        <v>24378000</v>
      </c>
      <c r="BB154" s="6" t="s">
        <v>48</v>
      </c>
      <c r="BC154" s="1" t="s">
        <v>47</v>
      </c>
      <c r="BD154" s="1" t="s">
        <v>202</v>
      </c>
      <c r="BE154" s="2"/>
      <c r="BF154" s="107" t="s">
        <v>644</v>
      </c>
      <c r="BG154" s="1" t="s">
        <v>1</v>
      </c>
      <c r="BK154" s="102" t="s">
        <v>260</v>
      </c>
      <c r="BL154" s="45">
        <f>($BP$2-E154)/AG154*100</f>
        <v>14.333333333333334</v>
      </c>
      <c r="BM154" s="45">
        <f>IF((($BP$2-AP154)/AG154)&gt;1,100,($BP$2-AP154)/AG154*100)</f>
        <v>14.333333333333334</v>
      </c>
      <c r="BO154" s="45">
        <f>VLOOKUP(A154,'[1]PAGOS-NACION'!A:AK,37,0)</f>
        <v>55.000000000000007</v>
      </c>
    </row>
    <row r="155" spans="1:67" ht="12.75" customHeight="1" x14ac:dyDescent="0.25">
      <c r="A155" s="103" t="s">
        <v>643</v>
      </c>
      <c r="B155" s="31" t="s">
        <v>23</v>
      </c>
      <c r="C155" s="1">
        <v>152</v>
      </c>
      <c r="D155" s="1" t="s">
        <v>642</v>
      </c>
      <c r="E155" s="27">
        <v>42783</v>
      </c>
      <c r="F155" s="1" t="s">
        <v>641</v>
      </c>
      <c r="G155" s="11" t="s">
        <v>59</v>
      </c>
      <c r="H155" s="11" t="s">
        <v>239</v>
      </c>
      <c r="I155" s="30" t="s">
        <v>15</v>
      </c>
      <c r="J155" s="15">
        <v>22317</v>
      </c>
      <c r="K155" s="15">
        <v>26917</v>
      </c>
      <c r="L155" s="11" t="s">
        <v>18</v>
      </c>
      <c r="M155" s="17">
        <v>5518200</v>
      </c>
      <c r="N155" s="17">
        <v>55182000</v>
      </c>
      <c r="O155" s="48" t="s">
        <v>17</v>
      </c>
      <c r="P155" s="11" t="s">
        <v>16</v>
      </c>
      <c r="Q155" s="11" t="s">
        <v>10</v>
      </c>
      <c r="R155" s="28">
        <v>1012338817</v>
      </c>
      <c r="S155" s="16" t="s">
        <v>15</v>
      </c>
      <c r="T155" s="11" t="s">
        <v>103</v>
      </c>
      <c r="U155" s="15" t="s">
        <v>15</v>
      </c>
      <c r="V155" s="11" t="s">
        <v>640</v>
      </c>
      <c r="W155" s="11" t="s">
        <v>13</v>
      </c>
      <c r="X155" s="11" t="s">
        <v>39</v>
      </c>
      <c r="Y155" s="11" t="s">
        <v>284</v>
      </c>
      <c r="Z155" s="27">
        <v>42787</v>
      </c>
      <c r="AA155" s="11" t="s">
        <v>639</v>
      </c>
      <c r="AB155" s="13" t="s">
        <v>250</v>
      </c>
      <c r="AC155" s="11" t="s">
        <v>11</v>
      </c>
      <c r="AD155" s="11" t="s">
        <v>10</v>
      </c>
      <c r="AE155" s="33">
        <v>52197050</v>
      </c>
      <c r="AF155" s="53" t="s">
        <v>249</v>
      </c>
      <c r="AG155" s="11">
        <v>300</v>
      </c>
      <c r="AH155" s="11" t="s">
        <v>8</v>
      </c>
      <c r="AI155" s="11">
        <v>0</v>
      </c>
      <c r="AJ155" s="11" t="s">
        <v>7</v>
      </c>
      <c r="AK155" s="2"/>
      <c r="AL155" s="2"/>
      <c r="AM155" s="2"/>
      <c r="AN155" s="2"/>
      <c r="AO155" s="46"/>
      <c r="AP155" s="26">
        <v>42787</v>
      </c>
      <c r="AQ155" s="26">
        <v>43089</v>
      </c>
      <c r="AR155" s="2"/>
      <c r="AS155" s="11" t="s">
        <v>6</v>
      </c>
      <c r="AT155" s="2"/>
      <c r="AU155" s="2"/>
      <c r="AV155" s="11" t="s">
        <v>6</v>
      </c>
      <c r="AW155" s="2"/>
      <c r="AX155" s="2"/>
      <c r="AY155" s="2"/>
      <c r="AZ155" s="96" t="s">
        <v>638</v>
      </c>
      <c r="BA155" s="9">
        <f>N155+AL155</f>
        <v>55182000</v>
      </c>
      <c r="BB155" s="6" t="s">
        <v>48</v>
      </c>
      <c r="BC155" s="1" t="s">
        <v>47</v>
      </c>
      <c r="BD155" s="1" t="s">
        <v>202</v>
      </c>
      <c r="BE155" s="2"/>
      <c r="BF155" s="107" t="s">
        <v>637</v>
      </c>
      <c r="BG155" s="1" t="s">
        <v>1</v>
      </c>
      <c r="BK155" s="102" t="s">
        <v>260</v>
      </c>
      <c r="BL155" s="45">
        <f>($BP$2-E155)/AG155*100</f>
        <v>14.000000000000002</v>
      </c>
      <c r="BM155" s="45">
        <f>IF((($BP$2-AP155)/AG155)&gt;1,100,($BP$2-AP155)/AG155*100)</f>
        <v>12.666666666666668</v>
      </c>
      <c r="BO155" s="45">
        <f>VLOOKUP(A155,'[1]PAGOS-NACION'!A:AK,37,0)</f>
        <v>53.333333333333336</v>
      </c>
    </row>
    <row r="156" spans="1:67" ht="12.75" customHeight="1" x14ac:dyDescent="0.25">
      <c r="A156" s="103" t="s">
        <v>636</v>
      </c>
      <c r="B156" s="31" t="s">
        <v>23</v>
      </c>
      <c r="C156" s="1">
        <v>153</v>
      </c>
      <c r="D156" s="1" t="s">
        <v>634</v>
      </c>
      <c r="E156" s="27">
        <v>42787</v>
      </c>
      <c r="F156" s="1" t="s">
        <v>635</v>
      </c>
      <c r="G156" s="11" t="s">
        <v>59</v>
      </c>
      <c r="H156" s="11" t="s">
        <v>239</v>
      </c>
      <c r="I156" s="30" t="s">
        <v>15</v>
      </c>
      <c r="J156" s="15">
        <v>24917</v>
      </c>
      <c r="K156" s="15">
        <v>27317</v>
      </c>
      <c r="L156" s="11" t="s">
        <v>138</v>
      </c>
      <c r="M156" s="17">
        <v>4090200</v>
      </c>
      <c r="N156" s="17">
        <v>40902000</v>
      </c>
      <c r="O156" s="48" t="s">
        <v>17</v>
      </c>
      <c r="P156" s="11" t="s">
        <v>16</v>
      </c>
      <c r="Q156" s="11" t="s">
        <v>10</v>
      </c>
      <c r="R156" s="28">
        <v>80201161</v>
      </c>
      <c r="S156" s="16" t="s">
        <v>15</v>
      </c>
      <c r="T156" s="11" t="s">
        <v>27</v>
      </c>
      <c r="U156" s="15" t="s">
        <v>15</v>
      </c>
      <c r="V156" s="11" t="s">
        <v>634</v>
      </c>
      <c r="W156" s="11" t="s">
        <v>13</v>
      </c>
      <c r="X156" s="11" t="s">
        <v>39</v>
      </c>
      <c r="Y156" s="11" t="s">
        <v>284</v>
      </c>
      <c r="Z156" s="27">
        <v>42787</v>
      </c>
      <c r="AA156" s="11" t="s">
        <v>633</v>
      </c>
      <c r="AB156" s="13" t="s">
        <v>132</v>
      </c>
      <c r="AC156" s="11" t="s">
        <v>11</v>
      </c>
      <c r="AD156" s="11" t="s">
        <v>10</v>
      </c>
      <c r="AE156" s="55">
        <v>80215978</v>
      </c>
      <c r="AF156" s="53" t="s">
        <v>131</v>
      </c>
      <c r="AG156" s="11">
        <v>300</v>
      </c>
      <c r="AH156" s="11" t="s">
        <v>8</v>
      </c>
      <c r="AI156" s="11">
        <v>0</v>
      </c>
      <c r="AJ156" s="11" t="s">
        <v>7</v>
      </c>
      <c r="AK156" s="2"/>
      <c r="AL156" s="2"/>
      <c r="AM156" s="2"/>
      <c r="AN156" s="2"/>
      <c r="AO156" s="46"/>
      <c r="AP156" s="26">
        <v>42787</v>
      </c>
      <c r="AQ156" s="26">
        <v>43089</v>
      </c>
      <c r="AR156" s="2"/>
      <c r="AS156" s="11" t="s">
        <v>6</v>
      </c>
      <c r="AT156" s="2"/>
      <c r="AU156" s="2"/>
      <c r="AV156" s="11" t="s">
        <v>6</v>
      </c>
      <c r="AW156" s="2"/>
      <c r="AX156" s="2"/>
      <c r="AY156" s="2"/>
      <c r="AZ156" s="96" t="s">
        <v>632</v>
      </c>
      <c r="BA156" s="9">
        <f>N156+AL156</f>
        <v>40902000</v>
      </c>
      <c r="BB156" s="6" t="s">
        <v>48</v>
      </c>
      <c r="BC156" s="1" t="s">
        <v>47</v>
      </c>
      <c r="BD156" s="1" t="s">
        <v>202</v>
      </c>
      <c r="BE156" s="2"/>
      <c r="BF156" s="107" t="s">
        <v>631</v>
      </c>
      <c r="BG156" s="1" t="s">
        <v>1</v>
      </c>
      <c r="BK156" s="104" t="s">
        <v>562</v>
      </c>
      <c r="BL156" s="45">
        <f>($BP$2-E156)/AG156*100</f>
        <v>12.666666666666668</v>
      </c>
      <c r="BM156" s="45">
        <f>IF((($BP$2-AP156)/AG156)&gt;1,100,($BP$2-AP156)/AG156*100)</f>
        <v>12.666666666666668</v>
      </c>
      <c r="BO156" s="45">
        <f>VLOOKUP(A156,'[1]PAGOS-NACION'!A:AK,37,0)</f>
        <v>33.333333333333336</v>
      </c>
    </row>
    <row r="157" spans="1:67" ht="12.75" customHeight="1" x14ac:dyDescent="0.25">
      <c r="A157" s="103" t="s">
        <v>630</v>
      </c>
      <c r="B157" s="31" t="s">
        <v>23</v>
      </c>
      <c r="C157" s="1">
        <v>154</v>
      </c>
      <c r="D157" s="1" t="s">
        <v>628</v>
      </c>
      <c r="E157" s="27">
        <v>42787</v>
      </c>
      <c r="F157" s="1" t="s">
        <v>629</v>
      </c>
      <c r="G157" s="11" t="s">
        <v>59</v>
      </c>
      <c r="H157" s="11" t="s">
        <v>239</v>
      </c>
      <c r="I157" s="30" t="s">
        <v>15</v>
      </c>
      <c r="J157" s="15">
        <v>24317</v>
      </c>
      <c r="K157" s="15">
        <v>27417</v>
      </c>
      <c r="L157" s="11" t="s">
        <v>138</v>
      </c>
      <c r="M157" s="17">
        <v>3294600</v>
      </c>
      <c r="N157" s="17">
        <v>32946000</v>
      </c>
      <c r="O157" s="48" t="s">
        <v>17</v>
      </c>
      <c r="P157" s="11" t="s">
        <v>16</v>
      </c>
      <c r="Q157" s="11" t="s">
        <v>10</v>
      </c>
      <c r="R157" s="28">
        <v>11366661</v>
      </c>
      <c r="S157" s="16" t="s">
        <v>15</v>
      </c>
      <c r="T157" s="11" t="s">
        <v>27</v>
      </c>
      <c r="U157" s="15" t="s">
        <v>15</v>
      </c>
      <c r="V157" s="11" t="s">
        <v>628</v>
      </c>
      <c r="W157" s="11" t="s">
        <v>13</v>
      </c>
      <c r="X157" s="11" t="s">
        <v>39</v>
      </c>
      <c r="Y157" s="11" t="s">
        <v>284</v>
      </c>
      <c r="Z157" s="27">
        <v>42787</v>
      </c>
      <c r="AA157" s="11" t="s">
        <v>627</v>
      </c>
      <c r="AB157" s="13" t="s">
        <v>132</v>
      </c>
      <c r="AC157" s="11" t="s">
        <v>11</v>
      </c>
      <c r="AD157" s="11" t="s">
        <v>10</v>
      </c>
      <c r="AE157" s="55">
        <v>80215978</v>
      </c>
      <c r="AF157" s="53" t="s">
        <v>131</v>
      </c>
      <c r="AG157" s="11">
        <v>300</v>
      </c>
      <c r="AH157" s="11" t="s">
        <v>8</v>
      </c>
      <c r="AI157" s="11">
        <v>0</v>
      </c>
      <c r="AJ157" s="11" t="s">
        <v>7</v>
      </c>
      <c r="AK157" s="2"/>
      <c r="AL157" s="2"/>
      <c r="AM157" s="2"/>
      <c r="AN157" s="2"/>
      <c r="AO157" s="46"/>
      <c r="AP157" s="26">
        <v>42787</v>
      </c>
      <c r="AQ157" s="26">
        <v>43089</v>
      </c>
      <c r="AR157" s="2"/>
      <c r="AS157" s="11" t="s">
        <v>6</v>
      </c>
      <c r="AT157" s="2"/>
      <c r="AU157" s="2"/>
      <c r="AV157" s="11" t="s">
        <v>6</v>
      </c>
      <c r="AW157" s="2"/>
      <c r="AX157" s="2"/>
      <c r="AY157" s="2"/>
      <c r="AZ157" s="96" t="s">
        <v>626</v>
      </c>
      <c r="BA157" s="9">
        <f>N157+AL157</f>
        <v>32946000</v>
      </c>
      <c r="BB157" s="6" t="s">
        <v>5</v>
      </c>
      <c r="BC157" s="1" t="s">
        <v>47</v>
      </c>
      <c r="BD157" s="1" t="s">
        <v>202</v>
      </c>
      <c r="BE157" s="2"/>
      <c r="BF157" s="107" t="s">
        <v>625</v>
      </c>
      <c r="BG157" s="1" t="s">
        <v>1</v>
      </c>
      <c r="BJ157" s="1" t="s">
        <v>555</v>
      </c>
      <c r="BK157" s="102" t="s">
        <v>260</v>
      </c>
      <c r="BL157" s="45">
        <f>($BP$2-E157)/AG157*100</f>
        <v>12.666666666666668</v>
      </c>
      <c r="BM157" s="45">
        <f>IF((($BP$2-AP157)/AG157)&gt;1,100,($BP$2-AP157)/AG157*100)</f>
        <v>12.666666666666668</v>
      </c>
      <c r="BO157" s="45">
        <f>VLOOKUP(A157,'[1]PAGOS-NACION'!A:AK,37,0)</f>
        <v>53.333333333333336</v>
      </c>
    </row>
    <row r="158" spans="1:67" ht="12.75" customHeight="1" x14ac:dyDescent="0.25">
      <c r="A158" s="103" t="s">
        <v>624</v>
      </c>
      <c r="B158" s="31" t="s">
        <v>23</v>
      </c>
      <c r="C158" s="1">
        <v>155</v>
      </c>
      <c r="D158" s="1" t="s">
        <v>622</v>
      </c>
      <c r="E158" s="27">
        <v>42787</v>
      </c>
      <c r="F158" s="1" t="s">
        <v>623</v>
      </c>
      <c r="G158" s="11" t="s">
        <v>59</v>
      </c>
      <c r="H158" s="11" t="s">
        <v>239</v>
      </c>
      <c r="I158" s="30" t="s">
        <v>15</v>
      </c>
      <c r="J158" s="15">
        <v>15017</v>
      </c>
      <c r="K158" s="15">
        <v>27517</v>
      </c>
      <c r="L158" s="11" t="s">
        <v>193</v>
      </c>
      <c r="M158" s="17">
        <v>6630000</v>
      </c>
      <c r="N158" s="17">
        <v>66300000</v>
      </c>
      <c r="O158" s="48" t="s">
        <v>17</v>
      </c>
      <c r="P158" s="11" t="s">
        <v>16</v>
      </c>
      <c r="Q158" s="11" t="s">
        <v>10</v>
      </c>
      <c r="R158" s="28">
        <v>35463830</v>
      </c>
      <c r="S158" s="16" t="s">
        <v>15</v>
      </c>
      <c r="T158" s="11" t="s">
        <v>136</v>
      </c>
      <c r="U158" s="15" t="s">
        <v>15</v>
      </c>
      <c r="V158" s="11" t="s">
        <v>622</v>
      </c>
      <c r="W158" s="11" t="s">
        <v>13</v>
      </c>
      <c r="X158" s="11" t="s">
        <v>39</v>
      </c>
      <c r="Y158" s="11" t="s">
        <v>284</v>
      </c>
      <c r="Z158" s="27">
        <v>42788</v>
      </c>
      <c r="AA158" s="11" t="s">
        <v>621</v>
      </c>
      <c r="AB158" s="13" t="s">
        <v>297</v>
      </c>
      <c r="AC158" s="11" t="s">
        <v>11</v>
      </c>
      <c r="AD158" s="11" t="s">
        <v>10</v>
      </c>
      <c r="AE158" s="33">
        <v>70547559</v>
      </c>
      <c r="AF158" s="13" t="s">
        <v>296</v>
      </c>
      <c r="AG158" s="11">
        <v>300</v>
      </c>
      <c r="AH158" s="11" t="s">
        <v>8</v>
      </c>
      <c r="AI158" s="11">
        <v>0</v>
      </c>
      <c r="AJ158" s="11" t="s">
        <v>7</v>
      </c>
      <c r="AK158" s="2"/>
      <c r="AL158" s="2"/>
      <c r="AM158" s="2"/>
      <c r="AN158" s="2"/>
      <c r="AO158" s="46"/>
      <c r="AP158" s="26">
        <v>42788</v>
      </c>
      <c r="AQ158" s="26">
        <v>43090</v>
      </c>
      <c r="AR158" s="2"/>
      <c r="AS158" s="11" t="s">
        <v>6</v>
      </c>
      <c r="AT158" s="2"/>
      <c r="AU158" s="2"/>
      <c r="AV158" s="11" t="s">
        <v>6</v>
      </c>
      <c r="AW158" s="2"/>
      <c r="AX158" s="2"/>
      <c r="AY158" s="2"/>
      <c r="AZ158" s="96" t="s">
        <v>620</v>
      </c>
      <c r="BA158" s="9">
        <f>N158+AL158</f>
        <v>66300000</v>
      </c>
      <c r="BB158" s="6" t="s">
        <v>33</v>
      </c>
      <c r="BC158" s="1" t="s">
        <v>47</v>
      </c>
      <c r="BD158" s="1" t="s">
        <v>202</v>
      </c>
      <c r="BE158" s="2"/>
      <c r="BF158" s="107" t="s">
        <v>619</v>
      </c>
      <c r="BG158" s="1" t="s">
        <v>1</v>
      </c>
      <c r="BK158" s="104" t="s">
        <v>562</v>
      </c>
      <c r="BL158" s="45">
        <f>($BP$2-E158)/AG158*100</f>
        <v>12.666666666666668</v>
      </c>
      <c r="BM158" s="45">
        <f>IF((($BP$2-AP158)/AG158)&gt;1,100,($BP$2-AP158)/AG158*100)</f>
        <v>12.333333333333334</v>
      </c>
      <c r="BO158" s="45">
        <f>VLOOKUP(A158,'[1]PAGOS-NACION'!A:AK,37,0)</f>
        <v>53</v>
      </c>
    </row>
    <row r="159" spans="1:67" ht="12.75" customHeight="1" x14ac:dyDescent="0.25">
      <c r="A159" s="103" t="s">
        <v>618</v>
      </c>
      <c r="B159" s="31" t="s">
        <v>23</v>
      </c>
      <c r="C159" s="1">
        <v>156</v>
      </c>
      <c r="D159" s="1" t="s">
        <v>616</v>
      </c>
      <c r="E159" s="27">
        <v>42788</v>
      </c>
      <c r="F159" s="1" t="s">
        <v>617</v>
      </c>
      <c r="G159" s="11" t="s">
        <v>59</v>
      </c>
      <c r="H159" s="11" t="s">
        <v>239</v>
      </c>
      <c r="I159" s="30" t="s">
        <v>15</v>
      </c>
      <c r="J159" s="15">
        <v>24817</v>
      </c>
      <c r="K159" s="15">
        <v>28017</v>
      </c>
      <c r="L159" s="11" t="s">
        <v>508</v>
      </c>
      <c r="M159" s="17">
        <v>8394600</v>
      </c>
      <c r="N159" s="17">
        <v>83946000</v>
      </c>
      <c r="O159" s="48" t="s">
        <v>17</v>
      </c>
      <c r="P159" s="11" t="s">
        <v>16</v>
      </c>
      <c r="Q159" s="11" t="s">
        <v>10</v>
      </c>
      <c r="R159" s="28">
        <v>40023756</v>
      </c>
      <c r="S159" s="16" t="s">
        <v>15</v>
      </c>
      <c r="T159" s="11" t="s">
        <v>156</v>
      </c>
      <c r="U159" s="15" t="s">
        <v>15</v>
      </c>
      <c r="V159" s="1" t="s">
        <v>616</v>
      </c>
      <c r="W159" s="11" t="s">
        <v>13</v>
      </c>
      <c r="X159" s="11" t="s">
        <v>39</v>
      </c>
      <c r="Y159" s="11" t="s">
        <v>284</v>
      </c>
      <c r="Z159" s="27">
        <v>42788</v>
      </c>
      <c r="AA159" s="11" t="s">
        <v>615</v>
      </c>
      <c r="AB159" s="13" t="s">
        <v>250</v>
      </c>
      <c r="AC159" s="11" t="s">
        <v>11</v>
      </c>
      <c r="AD159" s="11" t="s">
        <v>10</v>
      </c>
      <c r="AE159" s="33">
        <v>52197050</v>
      </c>
      <c r="AF159" s="13" t="s">
        <v>249</v>
      </c>
      <c r="AG159" s="11">
        <v>300</v>
      </c>
      <c r="AH159" s="11" t="s">
        <v>8</v>
      </c>
      <c r="AI159" s="11">
        <v>0</v>
      </c>
      <c r="AJ159" s="11" t="s">
        <v>7</v>
      </c>
      <c r="AK159" s="2"/>
      <c r="AL159" s="2"/>
      <c r="AM159" s="2"/>
      <c r="AN159" s="2"/>
      <c r="AO159" s="46"/>
      <c r="AP159" s="26">
        <v>42788</v>
      </c>
      <c r="AQ159" s="26">
        <v>43090</v>
      </c>
      <c r="AR159" s="2"/>
      <c r="AS159" s="11" t="s">
        <v>6</v>
      </c>
      <c r="AT159" s="2"/>
      <c r="AU159" s="2"/>
      <c r="AV159" s="11" t="s">
        <v>6</v>
      </c>
      <c r="AW159" s="2"/>
      <c r="AX159" s="2"/>
      <c r="AY159" s="2"/>
      <c r="AZ159" s="96" t="s">
        <v>614</v>
      </c>
      <c r="BA159" s="9">
        <f>N159+AL159</f>
        <v>83946000</v>
      </c>
      <c r="BB159" s="6" t="s">
        <v>48</v>
      </c>
      <c r="BC159" s="1" t="s">
        <v>47</v>
      </c>
      <c r="BD159" s="1" t="s">
        <v>202</v>
      </c>
      <c r="BE159" s="2"/>
      <c r="BF159" s="107" t="s">
        <v>613</v>
      </c>
      <c r="BG159" s="1" t="s">
        <v>1</v>
      </c>
      <c r="BK159" s="101" t="s">
        <v>275</v>
      </c>
      <c r="BL159" s="45">
        <f>($BP$2-E159)/AG159*100</f>
        <v>12.333333333333334</v>
      </c>
      <c r="BM159" s="45">
        <f>IF((($BP$2-AP159)/AG159)&gt;1,100,($BP$2-AP159)/AG159*100)</f>
        <v>12.333333333333334</v>
      </c>
      <c r="BO159" s="45">
        <f>VLOOKUP(A159,'[1]PAGOS-NACION'!A:AK,37,0)</f>
        <v>43.000000000000007</v>
      </c>
    </row>
    <row r="160" spans="1:67" ht="12.75" customHeight="1" x14ac:dyDescent="0.25">
      <c r="A160" s="103" t="s">
        <v>612</v>
      </c>
      <c r="B160" s="31" t="s">
        <v>23</v>
      </c>
      <c r="C160" s="1">
        <v>157</v>
      </c>
      <c r="D160" s="1" t="s">
        <v>402</v>
      </c>
      <c r="E160" s="27">
        <v>42789</v>
      </c>
      <c r="F160" s="1" t="s">
        <v>611</v>
      </c>
      <c r="G160" s="11" t="s">
        <v>59</v>
      </c>
      <c r="H160" s="11" t="s">
        <v>239</v>
      </c>
      <c r="I160" s="30" t="s">
        <v>15</v>
      </c>
      <c r="J160" s="15">
        <v>21417</v>
      </c>
      <c r="K160" s="15">
        <v>28217</v>
      </c>
      <c r="L160" s="11" t="s">
        <v>18</v>
      </c>
      <c r="M160" s="17">
        <v>2437800</v>
      </c>
      <c r="N160" s="17">
        <v>4875600</v>
      </c>
      <c r="O160" s="48" t="s">
        <v>17</v>
      </c>
      <c r="P160" s="11" t="s">
        <v>16</v>
      </c>
      <c r="Q160" s="11" t="s">
        <v>10</v>
      </c>
      <c r="R160" s="28">
        <v>60385469</v>
      </c>
      <c r="S160" s="16" t="s">
        <v>15</v>
      </c>
      <c r="T160" s="11" t="s">
        <v>136</v>
      </c>
      <c r="U160" s="15" t="s">
        <v>15</v>
      </c>
      <c r="V160" s="106" t="s">
        <v>402</v>
      </c>
      <c r="W160" s="11" t="s">
        <v>13</v>
      </c>
      <c r="X160" s="11" t="s">
        <v>39</v>
      </c>
      <c r="Y160" s="11" t="s">
        <v>284</v>
      </c>
      <c r="Z160" s="27">
        <v>42789</v>
      </c>
      <c r="AA160" s="11" t="s">
        <v>610</v>
      </c>
      <c r="AB160" s="13" t="s">
        <v>100</v>
      </c>
      <c r="AC160" s="11" t="s">
        <v>11</v>
      </c>
      <c r="AD160" s="11" t="s">
        <v>10</v>
      </c>
      <c r="AE160" s="33">
        <v>52260278</v>
      </c>
      <c r="AF160" s="13" t="s">
        <v>99</v>
      </c>
      <c r="AG160" s="11">
        <v>60</v>
      </c>
      <c r="AH160" s="11" t="s">
        <v>8</v>
      </c>
      <c r="AI160" s="11">
        <v>0</v>
      </c>
      <c r="AJ160" s="11" t="s">
        <v>7</v>
      </c>
      <c r="AK160" s="2"/>
      <c r="AL160" s="2"/>
      <c r="AM160" s="2"/>
      <c r="AN160" s="2"/>
      <c r="AO160" s="46"/>
      <c r="AP160" s="26">
        <v>42789</v>
      </c>
      <c r="AQ160" s="105">
        <v>42847</v>
      </c>
      <c r="AR160" s="2"/>
      <c r="AS160" s="11" t="s">
        <v>6</v>
      </c>
      <c r="AT160" s="2"/>
      <c r="AU160" s="2"/>
      <c r="AV160" s="11" t="s">
        <v>6</v>
      </c>
      <c r="AW160" s="2"/>
      <c r="AX160" s="2"/>
      <c r="AY160" s="2"/>
      <c r="AZ160" s="96" t="s">
        <v>609</v>
      </c>
      <c r="BA160" s="9">
        <f>N160+AL160</f>
        <v>4875600</v>
      </c>
      <c r="BB160" s="6" t="s">
        <v>5</v>
      </c>
      <c r="BC160" s="1" t="s">
        <v>47</v>
      </c>
      <c r="BD160" s="1" t="s">
        <v>202</v>
      </c>
      <c r="BE160" s="2"/>
      <c r="BF160" s="7" t="s">
        <v>608</v>
      </c>
      <c r="BG160" s="1" t="s">
        <v>1</v>
      </c>
      <c r="BH160" s="6" t="s">
        <v>0</v>
      </c>
      <c r="BJ160" s="1" t="s">
        <v>555</v>
      </c>
      <c r="BK160" s="102" t="s">
        <v>260</v>
      </c>
      <c r="BL160" s="45">
        <f>($BP$2-E160)/AG160*100</f>
        <v>60</v>
      </c>
      <c r="BM160" s="45">
        <f>IF((($BP$2-AP160)/AG160)&gt;1,100,($BP$2-AP160)/AG160*100)</f>
        <v>60</v>
      </c>
      <c r="BO160" s="45">
        <f>VLOOKUP(A160,'[1]PAGOS-NACION'!A:AK,37,0)</f>
        <v>100</v>
      </c>
    </row>
    <row r="161" spans="1:67" ht="12.75" customHeight="1" x14ac:dyDescent="0.25">
      <c r="A161" s="103" t="s">
        <v>607</v>
      </c>
      <c r="B161" s="31" t="s">
        <v>23</v>
      </c>
      <c r="C161" s="1">
        <v>158</v>
      </c>
      <c r="D161" s="1" t="s">
        <v>605</v>
      </c>
      <c r="E161" s="27">
        <v>42793</v>
      </c>
      <c r="F161" s="1" t="s">
        <v>606</v>
      </c>
      <c r="G161" s="11" t="s">
        <v>59</v>
      </c>
      <c r="H161" s="11" t="s">
        <v>239</v>
      </c>
      <c r="I161" s="30" t="s">
        <v>15</v>
      </c>
      <c r="J161" s="15">
        <v>23117</v>
      </c>
      <c r="K161" s="15">
        <v>28417</v>
      </c>
      <c r="L161" s="11" t="s">
        <v>138</v>
      </c>
      <c r="M161" s="17">
        <v>4987800</v>
      </c>
      <c r="N161" s="17">
        <v>49878000</v>
      </c>
      <c r="O161" s="48" t="s">
        <v>17</v>
      </c>
      <c r="P161" s="11" t="s">
        <v>16</v>
      </c>
      <c r="Q161" s="11" t="s">
        <v>10</v>
      </c>
      <c r="R161" s="28">
        <v>80540287</v>
      </c>
      <c r="S161" s="16" t="s">
        <v>15</v>
      </c>
      <c r="T161" s="11"/>
      <c r="U161" s="15" t="s">
        <v>15</v>
      </c>
      <c r="V161" s="1" t="s">
        <v>605</v>
      </c>
      <c r="W161" s="11" t="s">
        <v>13</v>
      </c>
      <c r="X161" s="11" t="s">
        <v>39</v>
      </c>
      <c r="Y161" s="11" t="s">
        <v>284</v>
      </c>
      <c r="Z161" s="27">
        <v>42793</v>
      </c>
      <c r="AA161" s="11" t="s">
        <v>604</v>
      </c>
      <c r="AB161" s="13" t="s">
        <v>132</v>
      </c>
      <c r="AC161" s="11" t="s">
        <v>11</v>
      </c>
      <c r="AD161" s="11" t="s">
        <v>10</v>
      </c>
      <c r="AE161" s="55">
        <v>80215978</v>
      </c>
      <c r="AF161" s="53" t="s">
        <v>131</v>
      </c>
      <c r="AG161" s="11">
        <v>300</v>
      </c>
      <c r="AH161" s="11" t="s">
        <v>8</v>
      </c>
      <c r="AI161" s="11">
        <v>0</v>
      </c>
      <c r="AJ161" s="11" t="s">
        <v>7</v>
      </c>
      <c r="AK161" s="2"/>
      <c r="AL161" s="2"/>
      <c r="AM161" s="2"/>
      <c r="AN161" s="2"/>
      <c r="AO161" s="46"/>
      <c r="AP161" s="26">
        <v>42793</v>
      </c>
      <c r="AQ161" s="26">
        <v>43095</v>
      </c>
      <c r="AR161" s="2"/>
      <c r="AS161" s="11" t="s">
        <v>6</v>
      </c>
      <c r="AT161" s="2"/>
      <c r="AU161" s="2"/>
      <c r="AV161" s="11" t="s">
        <v>6</v>
      </c>
      <c r="AW161" s="2"/>
      <c r="AX161" s="2"/>
      <c r="AY161" s="2"/>
      <c r="AZ161" s="96" t="s">
        <v>603</v>
      </c>
      <c r="BA161" s="9">
        <f>N161+AL161</f>
        <v>49878000</v>
      </c>
      <c r="BB161" s="6" t="s">
        <v>33</v>
      </c>
      <c r="BC161" s="1" t="s">
        <v>47</v>
      </c>
      <c r="BD161" s="1" t="s">
        <v>202</v>
      </c>
      <c r="BE161" s="2"/>
      <c r="BF161" s="7" t="s">
        <v>602</v>
      </c>
      <c r="BG161" s="1" t="s">
        <v>1</v>
      </c>
      <c r="BJ161" s="1" t="s">
        <v>555</v>
      </c>
      <c r="BK161" s="102" t="s">
        <v>260</v>
      </c>
      <c r="BL161" s="45">
        <f>($BP$2-E161)/AG161*100</f>
        <v>10.666666666666668</v>
      </c>
      <c r="BM161" s="45">
        <f>IF((($BP$2-AP161)/AG161)&gt;1,100,($BP$2-AP161)/AG161*100)</f>
        <v>10.666666666666668</v>
      </c>
      <c r="BO161" s="45">
        <f>VLOOKUP(A161,'[1]PAGOS-NACION'!A:AK,37,0)</f>
        <v>51.333333333333329</v>
      </c>
    </row>
    <row r="162" spans="1:67" ht="12.75" customHeight="1" x14ac:dyDescent="0.25">
      <c r="A162" s="103" t="s">
        <v>601</v>
      </c>
      <c r="B162" s="31" t="s">
        <v>23</v>
      </c>
      <c r="C162" s="1">
        <v>159</v>
      </c>
      <c r="D162" s="1" t="s">
        <v>599</v>
      </c>
      <c r="E162" s="27">
        <v>42793</v>
      </c>
      <c r="F162" s="1" t="s">
        <v>600</v>
      </c>
      <c r="G162" s="11" t="s">
        <v>59</v>
      </c>
      <c r="H162" s="11" t="s">
        <v>239</v>
      </c>
      <c r="I162" s="30" t="s">
        <v>15</v>
      </c>
      <c r="J162" s="15">
        <v>24017</v>
      </c>
      <c r="K162" s="15">
        <v>28517</v>
      </c>
      <c r="L162" s="11" t="s">
        <v>508</v>
      </c>
      <c r="M162" s="17">
        <v>5834400</v>
      </c>
      <c r="N162" s="17">
        <v>17503200</v>
      </c>
      <c r="O162" s="48" t="s">
        <v>17</v>
      </c>
      <c r="P162" s="11" t="s">
        <v>16</v>
      </c>
      <c r="Q162" s="11" t="s">
        <v>10</v>
      </c>
      <c r="R162" s="28">
        <v>35468212</v>
      </c>
      <c r="S162" s="16" t="s">
        <v>15</v>
      </c>
      <c r="T162" s="11"/>
      <c r="U162" s="15" t="s">
        <v>15</v>
      </c>
      <c r="V162" s="1" t="s">
        <v>599</v>
      </c>
      <c r="W162" s="11" t="s">
        <v>13</v>
      </c>
      <c r="X162" s="11" t="s">
        <v>39</v>
      </c>
      <c r="Y162" s="11" t="s">
        <v>284</v>
      </c>
      <c r="Z162" s="27">
        <v>42794</v>
      </c>
      <c r="AA162" s="11" t="s">
        <v>598</v>
      </c>
      <c r="AB162" s="13" t="s">
        <v>36</v>
      </c>
      <c r="AC162" s="11" t="s">
        <v>11</v>
      </c>
      <c r="AD162" s="11" t="s">
        <v>10</v>
      </c>
      <c r="AE162" s="33">
        <v>11342150</v>
      </c>
      <c r="AF162" s="53" t="s">
        <v>122</v>
      </c>
      <c r="AG162" s="11">
        <v>90</v>
      </c>
      <c r="AH162" s="11" t="s">
        <v>8</v>
      </c>
      <c r="AI162" s="11">
        <v>0</v>
      </c>
      <c r="AJ162" s="11" t="s">
        <v>7</v>
      </c>
      <c r="AK162" s="2"/>
      <c r="AL162" s="2"/>
      <c r="AM162" s="2"/>
      <c r="AN162" s="2"/>
      <c r="AO162" s="46"/>
      <c r="AP162" s="26">
        <v>42794</v>
      </c>
      <c r="AQ162" s="26">
        <v>42882</v>
      </c>
      <c r="AR162" s="2"/>
      <c r="AS162" s="11" t="s">
        <v>6</v>
      </c>
      <c r="AT162" s="2"/>
      <c r="AU162" s="2"/>
      <c r="AV162" s="11" t="s">
        <v>6</v>
      </c>
      <c r="AW162" s="2"/>
      <c r="AX162" s="2"/>
      <c r="AY162" s="2"/>
      <c r="AZ162" s="96" t="s">
        <v>597</v>
      </c>
      <c r="BA162" s="9">
        <f>N162+AL162</f>
        <v>17503200</v>
      </c>
      <c r="BB162" s="6" t="s">
        <v>33</v>
      </c>
      <c r="BC162" s="1" t="s">
        <v>47</v>
      </c>
      <c r="BD162" s="1" t="s">
        <v>202</v>
      </c>
      <c r="BE162" s="2"/>
      <c r="BF162" s="7" t="s">
        <v>596</v>
      </c>
      <c r="BG162" s="1" t="s">
        <v>1</v>
      </c>
      <c r="BK162" s="101" t="s">
        <v>275</v>
      </c>
      <c r="BL162" s="45">
        <f>($BP$2-E162)/AG162*100</f>
        <v>35.555555555555557</v>
      </c>
      <c r="BM162" s="45">
        <f>IF((($BP$2-AP162)/AG162)&gt;1,100,($BP$2-AP162)/AG162*100)</f>
        <v>34.444444444444443</v>
      </c>
      <c r="BO162" s="45">
        <f>VLOOKUP(A162,'[1]PAGOS-NACION'!A:AK,37,0)</f>
        <v>100</v>
      </c>
    </row>
    <row r="163" spans="1:67" ht="12.75" customHeight="1" x14ac:dyDescent="0.25">
      <c r="A163" s="103" t="s">
        <v>595</v>
      </c>
      <c r="B163" s="31" t="s">
        <v>23</v>
      </c>
      <c r="C163" s="1">
        <v>160</v>
      </c>
      <c r="D163" s="1" t="s">
        <v>593</v>
      </c>
      <c r="E163" s="27">
        <v>42793</v>
      </c>
      <c r="F163" s="1" t="s">
        <v>594</v>
      </c>
      <c r="G163" s="11" t="s">
        <v>59</v>
      </c>
      <c r="H163" s="11" t="s">
        <v>239</v>
      </c>
      <c r="I163" s="30" t="s">
        <v>15</v>
      </c>
      <c r="J163" s="15">
        <v>24717</v>
      </c>
      <c r="K163" s="15">
        <v>28617</v>
      </c>
      <c r="L163" s="11" t="s">
        <v>56</v>
      </c>
      <c r="M163" s="17">
        <v>6630000</v>
      </c>
      <c r="N163" s="17">
        <v>66300000</v>
      </c>
      <c r="O163" s="48" t="s">
        <v>17</v>
      </c>
      <c r="P163" s="11" t="s">
        <v>16</v>
      </c>
      <c r="Q163" s="11" t="s">
        <v>10</v>
      </c>
      <c r="R163" s="28">
        <v>39792020</v>
      </c>
      <c r="S163" s="16" t="s">
        <v>15</v>
      </c>
      <c r="T163" s="11"/>
      <c r="U163" s="15" t="s">
        <v>15</v>
      </c>
      <c r="V163" s="1" t="s">
        <v>593</v>
      </c>
      <c r="W163" s="11" t="s">
        <v>13</v>
      </c>
      <c r="X163" s="11" t="s">
        <v>39</v>
      </c>
      <c r="Y163" s="11" t="s">
        <v>284</v>
      </c>
      <c r="Z163" s="27">
        <v>42793</v>
      </c>
      <c r="AA163" s="11" t="s">
        <v>592</v>
      </c>
      <c r="AB163" s="13" t="s">
        <v>88</v>
      </c>
      <c r="AC163" s="11" t="s">
        <v>11</v>
      </c>
      <c r="AD163" s="11" t="s">
        <v>10</v>
      </c>
      <c r="AE163" s="33">
        <v>52807498</v>
      </c>
      <c r="AF163" s="13" t="s">
        <v>87</v>
      </c>
      <c r="AG163" s="11">
        <v>300</v>
      </c>
      <c r="AH163" s="11" t="s">
        <v>8</v>
      </c>
      <c r="AI163" s="11">
        <v>0</v>
      </c>
      <c r="AJ163" s="11" t="s">
        <v>7</v>
      </c>
      <c r="AK163" s="2"/>
      <c r="AL163" s="2"/>
      <c r="AM163" s="2"/>
      <c r="AN163" s="2"/>
      <c r="AO163" s="46"/>
      <c r="AP163" s="26">
        <v>42793</v>
      </c>
      <c r="AQ163" s="26">
        <v>43095</v>
      </c>
      <c r="AR163" s="2"/>
      <c r="AS163" s="11" t="s">
        <v>6</v>
      </c>
      <c r="AT163" s="2"/>
      <c r="AU163" s="2"/>
      <c r="AV163" s="11" t="s">
        <v>6</v>
      </c>
      <c r="AW163" s="2"/>
      <c r="AX163" s="2"/>
      <c r="AY163" s="2"/>
      <c r="AZ163" s="96" t="s">
        <v>591</v>
      </c>
      <c r="BA163" s="9">
        <f>N163+AL163</f>
        <v>66300000</v>
      </c>
      <c r="BB163" s="6" t="s">
        <v>5</v>
      </c>
      <c r="BC163" s="1" t="s">
        <v>47</v>
      </c>
      <c r="BD163" s="1" t="s">
        <v>202</v>
      </c>
      <c r="BE163" s="2"/>
      <c r="BF163" s="7" t="s">
        <v>590</v>
      </c>
      <c r="BG163" s="1" t="s">
        <v>1</v>
      </c>
      <c r="BK163" s="101" t="s">
        <v>275</v>
      </c>
      <c r="BL163" s="45">
        <f>($BP$2-E163)/AG163*100</f>
        <v>10.666666666666668</v>
      </c>
      <c r="BM163" s="45">
        <f>IF((($BP$2-AP163)/AG163)&gt;1,100,($BP$2-AP163)/AG163*100)</f>
        <v>10.666666666666668</v>
      </c>
      <c r="BO163" s="45">
        <f>VLOOKUP(A163,'[1]PAGOS-NACION'!A:AK,37,0)</f>
        <v>51.333333333333329</v>
      </c>
    </row>
    <row r="164" spans="1:67" ht="12.75" customHeight="1" x14ac:dyDescent="0.2">
      <c r="A164" s="103" t="s">
        <v>589</v>
      </c>
      <c r="B164" s="31" t="s">
        <v>23</v>
      </c>
      <c r="C164" s="1">
        <v>161</v>
      </c>
      <c r="D164" s="1" t="s">
        <v>587</v>
      </c>
      <c r="E164" s="27">
        <v>42795</v>
      </c>
      <c r="F164" s="1" t="s">
        <v>588</v>
      </c>
      <c r="G164" s="11" t="s">
        <v>59</v>
      </c>
      <c r="H164" s="11" t="s">
        <v>239</v>
      </c>
      <c r="I164" s="30" t="s">
        <v>15</v>
      </c>
      <c r="J164" s="15">
        <v>25717</v>
      </c>
      <c r="K164" s="15">
        <v>29217</v>
      </c>
      <c r="L164" s="11" t="s">
        <v>18</v>
      </c>
      <c r="M164" s="17">
        <v>1224000</v>
      </c>
      <c r="N164" s="17">
        <v>12240000</v>
      </c>
      <c r="O164" s="48" t="s">
        <v>17</v>
      </c>
      <c r="P164" s="11" t="s">
        <v>16</v>
      </c>
      <c r="Q164" s="11" t="s">
        <v>10</v>
      </c>
      <c r="R164" s="28">
        <v>19207579</v>
      </c>
      <c r="S164" s="16" t="s">
        <v>15</v>
      </c>
      <c r="T164" s="11" t="s">
        <v>27</v>
      </c>
      <c r="U164" s="15" t="s">
        <v>15</v>
      </c>
      <c r="V164" s="1" t="s">
        <v>587</v>
      </c>
      <c r="W164" s="11" t="s">
        <v>13</v>
      </c>
      <c r="X164" s="11" t="s">
        <v>39</v>
      </c>
      <c r="Y164" s="11" t="s">
        <v>284</v>
      </c>
      <c r="Z164" s="27">
        <v>42804</v>
      </c>
      <c r="AA164" s="11" t="s">
        <v>586</v>
      </c>
      <c r="AB164" s="13" t="s">
        <v>12</v>
      </c>
      <c r="AC164" s="11" t="s">
        <v>11</v>
      </c>
      <c r="AD164" s="11" t="s">
        <v>10</v>
      </c>
      <c r="AE164" s="14">
        <v>16356940</v>
      </c>
      <c r="AF164" s="13" t="s">
        <v>9</v>
      </c>
      <c r="AG164" s="11">
        <v>300</v>
      </c>
      <c r="AH164" s="11" t="s">
        <v>8</v>
      </c>
      <c r="AI164" s="11">
        <v>0</v>
      </c>
      <c r="AJ164" s="11" t="s">
        <v>7</v>
      </c>
      <c r="AK164" s="2"/>
      <c r="AL164" s="2"/>
      <c r="AM164" s="2"/>
      <c r="AN164" s="2"/>
      <c r="AO164" s="46"/>
      <c r="AP164" s="26">
        <v>42795</v>
      </c>
      <c r="AQ164" s="26">
        <v>43100</v>
      </c>
      <c r="AR164" s="2"/>
      <c r="AS164" s="11" t="s">
        <v>6</v>
      </c>
      <c r="AT164" s="2"/>
      <c r="AU164" s="2"/>
      <c r="AV164" s="11" t="s">
        <v>6</v>
      </c>
      <c r="AW164" s="2"/>
      <c r="AX164" s="2"/>
      <c r="AY164" s="2"/>
      <c r="AZ164" s="96" t="s">
        <v>585</v>
      </c>
      <c r="BA164" s="9">
        <f>N164+AL164</f>
        <v>12240000</v>
      </c>
      <c r="BB164" s="6" t="s">
        <v>5</v>
      </c>
      <c r="BC164" s="1" t="s">
        <v>47</v>
      </c>
      <c r="BD164" s="1" t="s">
        <v>202</v>
      </c>
      <c r="BE164" s="2"/>
      <c r="BF164" s="7" t="s">
        <v>584</v>
      </c>
      <c r="BG164" s="1" t="s">
        <v>1</v>
      </c>
      <c r="BJ164" s="1" t="s">
        <v>0</v>
      </c>
      <c r="BK164" s="102" t="s">
        <v>260</v>
      </c>
      <c r="BL164" s="45">
        <f>($BP$2-E164)/AG164*100</f>
        <v>10</v>
      </c>
      <c r="BM164" s="45">
        <f>IF((($BP$2-AP164)/AG164)&gt;1,100,($BP$2-AP164)/AG164*100)</f>
        <v>10</v>
      </c>
      <c r="BO164" s="45">
        <f>VLOOKUP(A164,'[1]PAGOS-NACION'!A:AK,37,0)</f>
        <v>50</v>
      </c>
    </row>
    <row r="165" spans="1:67" ht="12.75" customHeight="1" x14ac:dyDescent="0.25">
      <c r="A165" s="103" t="s">
        <v>583</v>
      </c>
      <c r="B165" s="31" t="s">
        <v>23</v>
      </c>
      <c r="C165" s="1">
        <v>162</v>
      </c>
      <c r="D165" s="1" t="s">
        <v>581</v>
      </c>
      <c r="E165" s="27">
        <v>42795</v>
      </c>
      <c r="F165" s="1" t="s">
        <v>582</v>
      </c>
      <c r="G165" s="11" t="s">
        <v>59</v>
      </c>
      <c r="H165" s="11" t="s">
        <v>239</v>
      </c>
      <c r="I165" s="30" t="s">
        <v>15</v>
      </c>
      <c r="J165" s="15">
        <v>26217</v>
      </c>
      <c r="K165" s="15">
        <v>29717</v>
      </c>
      <c r="L165" s="11" t="s">
        <v>138</v>
      </c>
      <c r="M165" s="17">
        <v>5518200</v>
      </c>
      <c r="N165" s="17">
        <v>55182000</v>
      </c>
      <c r="O165" s="48" t="s">
        <v>17</v>
      </c>
      <c r="P165" s="11" t="s">
        <v>16</v>
      </c>
      <c r="Q165" s="11" t="s">
        <v>10</v>
      </c>
      <c r="R165" s="28">
        <v>79938170</v>
      </c>
      <c r="S165" s="16" t="s">
        <v>15</v>
      </c>
      <c r="T165" s="11" t="s">
        <v>205</v>
      </c>
      <c r="U165" s="15" t="s">
        <v>15</v>
      </c>
      <c r="V165" s="1" t="s">
        <v>581</v>
      </c>
      <c r="W165" s="11" t="s">
        <v>13</v>
      </c>
      <c r="X165" s="11" t="s">
        <v>39</v>
      </c>
      <c r="Y165" s="11" t="s">
        <v>284</v>
      </c>
      <c r="Z165" s="27">
        <v>42796</v>
      </c>
      <c r="AA165" s="11" t="s">
        <v>580</v>
      </c>
      <c r="AB165" s="13" t="s">
        <v>132</v>
      </c>
      <c r="AC165" s="11" t="s">
        <v>11</v>
      </c>
      <c r="AD165" s="11" t="s">
        <v>10</v>
      </c>
      <c r="AE165" s="55">
        <v>80215978</v>
      </c>
      <c r="AF165" s="53" t="s">
        <v>131</v>
      </c>
      <c r="AG165" s="11">
        <v>300</v>
      </c>
      <c r="AH165" s="11" t="s">
        <v>8</v>
      </c>
      <c r="AI165" s="11">
        <v>0</v>
      </c>
      <c r="AJ165" s="11" t="s">
        <v>7</v>
      </c>
      <c r="AK165" s="2"/>
      <c r="AL165" s="2"/>
      <c r="AM165" s="2"/>
      <c r="AN165" s="2"/>
      <c r="AO165" s="46"/>
      <c r="AP165" s="26">
        <v>42796</v>
      </c>
      <c r="AQ165" s="52">
        <v>43100</v>
      </c>
      <c r="AR165" s="2"/>
      <c r="AS165" s="11" t="s">
        <v>6</v>
      </c>
      <c r="AT165" s="2"/>
      <c r="AU165" s="2"/>
      <c r="AV165" s="11" t="s">
        <v>6</v>
      </c>
      <c r="AW165" s="2"/>
      <c r="AX165" s="2"/>
      <c r="AY165" s="2"/>
      <c r="AZ165" s="96" t="s">
        <v>579</v>
      </c>
      <c r="BA165" s="9">
        <f>N165+AL165</f>
        <v>55182000</v>
      </c>
      <c r="BB165" s="6" t="s">
        <v>33</v>
      </c>
      <c r="BC165" s="1" t="s">
        <v>47</v>
      </c>
      <c r="BD165" s="1" t="s">
        <v>202</v>
      </c>
      <c r="BE165" s="2"/>
      <c r="BF165" s="7" t="s">
        <v>578</v>
      </c>
      <c r="BG165" s="1" t="s">
        <v>1</v>
      </c>
      <c r="BJ165" s="1" t="s">
        <v>0</v>
      </c>
      <c r="BK165" s="102" t="s">
        <v>260</v>
      </c>
      <c r="BL165" s="45">
        <f>($BP$2-E165)/AG165*100</f>
        <v>10</v>
      </c>
      <c r="BM165" s="45">
        <f>IF((($BP$2-AP165)/AG165)&gt;1,100,($BP$2-AP165)/AG165*100)</f>
        <v>9.6666666666666661</v>
      </c>
      <c r="BO165" s="45">
        <f>VLOOKUP(A165,'[1]PAGOS-NACION'!A:AK,37,0)</f>
        <v>29.666666666666664</v>
      </c>
    </row>
    <row r="166" spans="1:67" ht="12.75" customHeight="1" x14ac:dyDescent="0.25">
      <c r="A166" s="103" t="s">
        <v>577</v>
      </c>
      <c r="B166" s="31" t="s">
        <v>23</v>
      </c>
      <c r="C166" s="1">
        <v>163</v>
      </c>
      <c r="D166" s="1" t="s">
        <v>575</v>
      </c>
      <c r="E166" s="27">
        <v>42795</v>
      </c>
      <c r="F166" s="1" t="s">
        <v>576</v>
      </c>
      <c r="G166" s="11" t="s">
        <v>59</v>
      </c>
      <c r="H166" s="11" t="s">
        <v>239</v>
      </c>
      <c r="I166" s="30" t="s">
        <v>15</v>
      </c>
      <c r="J166" s="15">
        <v>25417</v>
      </c>
      <c r="K166" s="15">
        <v>29817</v>
      </c>
      <c r="L166" s="11" t="s">
        <v>193</v>
      </c>
      <c r="M166" s="17">
        <v>4457400</v>
      </c>
      <c r="N166" s="17">
        <v>44574000</v>
      </c>
      <c r="O166" s="48" t="s">
        <v>17</v>
      </c>
      <c r="P166" s="11" t="s">
        <v>16</v>
      </c>
      <c r="Q166" s="11" t="s">
        <v>10</v>
      </c>
      <c r="R166" s="28">
        <v>52801821</v>
      </c>
      <c r="S166" s="16" t="s">
        <v>15</v>
      </c>
      <c r="T166" s="11" t="s">
        <v>103</v>
      </c>
      <c r="U166" s="15" t="s">
        <v>15</v>
      </c>
      <c r="V166" s="1" t="s">
        <v>575</v>
      </c>
      <c r="W166" s="11" t="s">
        <v>13</v>
      </c>
      <c r="X166" s="11" t="s">
        <v>39</v>
      </c>
      <c r="Y166" s="11" t="s">
        <v>284</v>
      </c>
      <c r="Z166" s="27">
        <v>42795</v>
      </c>
      <c r="AA166" s="11" t="s">
        <v>574</v>
      </c>
      <c r="AB166" s="13" t="s">
        <v>297</v>
      </c>
      <c r="AC166" s="11" t="s">
        <v>11</v>
      </c>
      <c r="AD166" s="11" t="s">
        <v>10</v>
      </c>
      <c r="AE166" s="33">
        <v>70547559</v>
      </c>
      <c r="AF166" s="13" t="s">
        <v>296</v>
      </c>
      <c r="AG166" s="11">
        <v>300</v>
      </c>
      <c r="AH166" s="11" t="s">
        <v>8</v>
      </c>
      <c r="AI166" s="11">
        <v>0</v>
      </c>
      <c r="AJ166" s="11" t="s">
        <v>7</v>
      </c>
      <c r="AK166" s="2"/>
      <c r="AL166" s="2"/>
      <c r="AM166" s="2"/>
      <c r="AN166" s="2"/>
      <c r="AO166" s="46"/>
      <c r="AP166" s="26">
        <v>42795</v>
      </c>
      <c r="AQ166" s="26">
        <v>43100</v>
      </c>
      <c r="AR166" s="42">
        <v>42821</v>
      </c>
      <c r="AS166" s="11" t="s">
        <v>6</v>
      </c>
      <c r="AT166" s="2"/>
      <c r="AU166" s="2"/>
      <c r="AV166" s="11" t="s">
        <v>6</v>
      </c>
      <c r="AW166" s="2"/>
      <c r="AX166" s="2"/>
      <c r="AY166" s="2"/>
      <c r="AZ166" s="96" t="s">
        <v>573</v>
      </c>
      <c r="BA166" s="9">
        <f>N166+AL166</f>
        <v>44574000</v>
      </c>
      <c r="BB166" s="6" t="s">
        <v>48</v>
      </c>
      <c r="BC166" s="1" t="s">
        <v>47</v>
      </c>
      <c r="BD166" s="1" t="s">
        <v>202</v>
      </c>
      <c r="BE166" s="2"/>
      <c r="BF166" s="7" t="s">
        <v>572</v>
      </c>
      <c r="BG166" s="1" t="s">
        <v>571</v>
      </c>
      <c r="BJ166" s="1" t="s">
        <v>0</v>
      </c>
      <c r="BK166" s="102" t="s">
        <v>260</v>
      </c>
      <c r="BL166" s="45">
        <f>($BP$2-E166)/AG166*100</f>
        <v>10</v>
      </c>
      <c r="BM166" s="45">
        <f>IF((($BP$2-AP166)/AG166)&gt;1,100,($BP$2-AP166)/AG166*100)</f>
        <v>10</v>
      </c>
      <c r="BO166" s="45">
        <f>VLOOKUP(A166,'[1]PAGOS-NACION'!A:AK,37,0)</f>
        <v>100</v>
      </c>
    </row>
    <row r="167" spans="1:67" ht="12.75" customHeight="1" x14ac:dyDescent="0.25">
      <c r="A167" s="103" t="s">
        <v>570</v>
      </c>
      <c r="B167" s="31" t="s">
        <v>23</v>
      </c>
      <c r="C167" s="1">
        <v>164</v>
      </c>
      <c r="D167" s="1" t="s">
        <v>568</v>
      </c>
      <c r="E167" s="27">
        <v>42796</v>
      </c>
      <c r="F167" s="1" t="s">
        <v>569</v>
      </c>
      <c r="G167" s="11" t="s">
        <v>59</v>
      </c>
      <c r="H167" s="11" t="s">
        <v>239</v>
      </c>
      <c r="I167" s="30" t="s">
        <v>15</v>
      </c>
      <c r="J167" s="15">
        <v>27017</v>
      </c>
      <c r="K167" s="15">
        <v>30017</v>
      </c>
      <c r="L167" s="11" t="s">
        <v>508</v>
      </c>
      <c r="M167" s="17">
        <v>5518200</v>
      </c>
      <c r="N167" s="17">
        <v>55182000</v>
      </c>
      <c r="O167" s="48" t="s">
        <v>17</v>
      </c>
      <c r="P167" s="11" t="s">
        <v>16</v>
      </c>
      <c r="Q167" s="11" t="s">
        <v>10</v>
      </c>
      <c r="R167" s="28">
        <v>80051686</v>
      </c>
      <c r="S167" s="16" t="s">
        <v>15</v>
      </c>
      <c r="T167" s="11" t="s">
        <v>27</v>
      </c>
      <c r="U167" s="15" t="s">
        <v>15</v>
      </c>
      <c r="V167" s="1" t="s">
        <v>568</v>
      </c>
      <c r="W167" s="11" t="s">
        <v>13</v>
      </c>
      <c r="X167" s="11" t="s">
        <v>39</v>
      </c>
      <c r="Y167" s="11" t="s">
        <v>284</v>
      </c>
      <c r="Z167" s="27">
        <v>42796</v>
      </c>
      <c r="AA167" s="11" t="s">
        <v>567</v>
      </c>
      <c r="AB167" s="13" t="s">
        <v>566</v>
      </c>
      <c r="AC167" s="11" t="s">
        <v>11</v>
      </c>
      <c r="AD167" s="11" t="s">
        <v>10</v>
      </c>
      <c r="AE167" s="33">
        <v>52619376</v>
      </c>
      <c r="AF167" s="13" t="s">
        <v>565</v>
      </c>
      <c r="AG167" s="11">
        <v>300</v>
      </c>
      <c r="AH167" s="11" t="s">
        <v>8</v>
      </c>
      <c r="AI167" s="11">
        <v>0</v>
      </c>
      <c r="AJ167" s="11" t="s">
        <v>7</v>
      </c>
      <c r="AK167" s="2"/>
      <c r="AL167" s="2"/>
      <c r="AM167" s="2"/>
      <c r="AN167" s="2"/>
      <c r="AO167" s="46"/>
      <c r="AP167" s="26">
        <v>42801</v>
      </c>
      <c r="AQ167" s="52">
        <v>43100</v>
      </c>
      <c r="AR167" s="2"/>
      <c r="AS167" s="11" t="s">
        <v>6</v>
      </c>
      <c r="AT167" s="2"/>
      <c r="AU167" s="2"/>
      <c r="AV167" s="11" t="s">
        <v>6</v>
      </c>
      <c r="AW167" s="2"/>
      <c r="AX167" s="2"/>
      <c r="AY167" s="2"/>
      <c r="AZ167" s="96" t="s">
        <v>564</v>
      </c>
      <c r="BA167" s="9">
        <f>N167+AL167</f>
        <v>55182000</v>
      </c>
      <c r="BB167" s="6" t="s">
        <v>48</v>
      </c>
      <c r="BC167" s="1" t="s">
        <v>47</v>
      </c>
      <c r="BD167" s="1" t="s">
        <v>202</v>
      </c>
      <c r="BE167" s="2"/>
      <c r="BF167" s="7" t="s">
        <v>563</v>
      </c>
      <c r="BG167" s="1" t="s">
        <v>1</v>
      </c>
      <c r="BJ167" s="1" t="s">
        <v>0</v>
      </c>
      <c r="BK167" s="104" t="s">
        <v>562</v>
      </c>
      <c r="BL167" s="45">
        <f>($BP$2-E167)/AG167*100</f>
        <v>9.6666666666666661</v>
      </c>
      <c r="BM167" s="45">
        <f>IF((($BP$2-AP167)/AG167)&gt;1,100,($BP$2-AP167)/AG167*100)</f>
        <v>8</v>
      </c>
      <c r="BO167" s="45">
        <f>VLOOKUP(A167,'[1]PAGOS-NACION'!A:AK,37,0)</f>
        <v>49.666666666666671</v>
      </c>
    </row>
    <row r="168" spans="1:67" ht="12.75" customHeight="1" x14ac:dyDescent="0.25">
      <c r="A168" s="103" t="s">
        <v>561</v>
      </c>
      <c r="B168" s="31" t="s">
        <v>23</v>
      </c>
      <c r="C168" s="1">
        <v>165</v>
      </c>
      <c r="D168" s="1" t="s">
        <v>559</v>
      </c>
      <c r="E168" s="27">
        <v>42801</v>
      </c>
      <c r="F168" s="1" t="s">
        <v>560</v>
      </c>
      <c r="G168" s="11" t="s">
        <v>59</v>
      </c>
      <c r="H168" s="11" t="s">
        <v>239</v>
      </c>
      <c r="I168" s="30" t="s">
        <v>15</v>
      </c>
      <c r="J168" s="15">
        <v>23417</v>
      </c>
      <c r="K168" s="15">
        <v>30517</v>
      </c>
      <c r="L168" s="11" t="s">
        <v>138</v>
      </c>
      <c r="M168" s="17">
        <v>4090200</v>
      </c>
      <c r="N168" s="17">
        <v>16360800</v>
      </c>
      <c r="O168" s="48" t="s">
        <v>17</v>
      </c>
      <c r="P168" s="11" t="s">
        <v>16</v>
      </c>
      <c r="Q168" s="11" t="s">
        <v>10</v>
      </c>
      <c r="R168" s="28">
        <v>55062144</v>
      </c>
      <c r="S168" s="16" t="s">
        <v>15</v>
      </c>
      <c r="T168" s="11" t="s">
        <v>205</v>
      </c>
      <c r="U168" s="15" t="s">
        <v>15</v>
      </c>
      <c r="V168" s="1" t="s">
        <v>559</v>
      </c>
      <c r="W168" s="11" t="s">
        <v>13</v>
      </c>
      <c r="X168" s="11" t="s">
        <v>39</v>
      </c>
      <c r="Y168" s="11" t="s">
        <v>284</v>
      </c>
      <c r="Z168" s="27">
        <v>42801</v>
      </c>
      <c r="AA168" s="11" t="s">
        <v>558</v>
      </c>
      <c r="AB168" s="13" t="s">
        <v>132</v>
      </c>
      <c r="AC168" s="11" t="s">
        <v>11</v>
      </c>
      <c r="AD168" s="11" t="s">
        <v>10</v>
      </c>
      <c r="AE168" s="55">
        <v>80215978</v>
      </c>
      <c r="AF168" s="53" t="s">
        <v>131</v>
      </c>
      <c r="AG168" s="1">
        <v>120</v>
      </c>
      <c r="AH168" s="11" t="s">
        <v>8</v>
      </c>
      <c r="AI168" s="11">
        <v>0</v>
      </c>
      <c r="AJ168" s="11" t="s">
        <v>7</v>
      </c>
      <c r="AK168" s="2"/>
      <c r="AL168" s="2"/>
      <c r="AM168" s="2"/>
      <c r="AN168" s="2"/>
      <c r="AO168" s="46"/>
      <c r="AP168" s="26">
        <v>42801</v>
      </c>
      <c r="AQ168" s="26">
        <v>42922</v>
      </c>
      <c r="AR168" s="2"/>
      <c r="AS168" s="11" t="s">
        <v>6</v>
      </c>
      <c r="AT168" s="2"/>
      <c r="AU168" s="2"/>
      <c r="AV168" s="11" t="s">
        <v>6</v>
      </c>
      <c r="AW168" s="2"/>
      <c r="AX168" s="2"/>
      <c r="AY168" s="2"/>
      <c r="AZ168" s="96" t="s">
        <v>557</v>
      </c>
      <c r="BA168" s="9">
        <f>N168+AL168</f>
        <v>16360800</v>
      </c>
      <c r="BB168" s="6" t="s">
        <v>5</v>
      </c>
      <c r="BC168" s="1" t="s">
        <v>47</v>
      </c>
      <c r="BD168" s="1" t="s">
        <v>202</v>
      </c>
      <c r="BE168" s="2"/>
      <c r="BF168" s="7" t="s">
        <v>556</v>
      </c>
      <c r="BG168" s="1" t="s">
        <v>1</v>
      </c>
      <c r="BJ168" s="1" t="s">
        <v>555</v>
      </c>
      <c r="BK168" s="102" t="s">
        <v>260</v>
      </c>
      <c r="BL168" s="45">
        <f>($BP$2-E168)/AG168*100</f>
        <v>20</v>
      </c>
      <c r="BM168" s="45">
        <f>IF((($BP$2-AP168)/AG168)&gt;1,100,($BP$2-AP168)/AG168*100)</f>
        <v>20</v>
      </c>
      <c r="BO168" s="45">
        <f>VLOOKUP(A168,'[1]PAGOS-NACION'!A:AK,37,0)</f>
        <v>70</v>
      </c>
    </row>
    <row r="169" spans="1:67" ht="12.75" customHeight="1" x14ac:dyDescent="0.25">
      <c r="A169" s="103" t="s">
        <v>554</v>
      </c>
      <c r="B169" s="31" t="s">
        <v>23</v>
      </c>
      <c r="C169" s="1">
        <v>166</v>
      </c>
      <c r="D169" s="1" t="s">
        <v>552</v>
      </c>
      <c r="E169" s="27">
        <v>42801</v>
      </c>
      <c r="F169" s="1" t="s">
        <v>553</v>
      </c>
      <c r="G169" s="11" t="s">
        <v>59</v>
      </c>
      <c r="H169" s="11" t="s">
        <v>239</v>
      </c>
      <c r="I169" s="30" t="s">
        <v>15</v>
      </c>
      <c r="J169" s="15">
        <v>26617</v>
      </c>
      <c r="K169" s="15">
        <v>30617</v>
      </c>
      <c r="L169" s="11" t="s">
        <v>138</v>
      </c>
      <c r="M169" s="17">
        <v>3559800</v>
      </c>
      <c r="N169" s="17">
        <v>35598000</v>
      </c>
      <c r="O169" s="48" t="s">
        <v>17</v>
      </c>
      <c r="P169" s="11" t="s">
        <v>16</v>
      </c>
      <c r="Q169" s="11" t="s">
        <v>10</v>
      </c>
      <c r="R169" s="28">
        <v>80904052</v>
      </c>
      <c r="S169" s="16" t="s">
        <v>15</v>
      </c>
      <c r="T169" s="11" t="s">
        <v>156</v>
      </c>
      <c r="U169" s="15" t="s">
        <v>15</v>
      </c>
      <c r="V169" s="1" t="s">
        <v>552</v>
      </c>
      <c r="W169" s="11" t="s">
        <v>13</v>
      </c>
      <c r="X169" s="11" t="s">
        <v>39</v>
      </c>
      <c r="Y169" s="11" t="s">
        <v>284</v>
      </c>
      <c r="Z169" s="27">
        <v>42802</v>
      </c>
      <c r="AA169" s="11" t="s">
        <v>551</v>
      </c>
      <c r="AB169" s="13" t="s">
        <v>132</v>
      </c>
      <c r="AC169" s="11" t="s">
        <v>11</v>
      </c>
      <c r="AD169" s="11" t="s">
        <v>10</v>
      </c>
      <c r="AE169" s="55">
        <v>80215978</v>
      </c>
      <c r="AF169" s="53" t="s">
        <v>131</v>
      </c>
      <c r="AG169" s="1">
        <v>300</v>
      </c>
      <c r="AH169" s="11" t="s">
        <v>8</v>
      </c>
      <c r="AI169" s="11">
        <v>0</v>
      </c>
      <c r="AJ169" s="11" t="s">
        <v>7</v>
      </c>
      <c r="AK169" s="2"/>
      <c r="AL169" s="2"/>
      <c r="AM169" s="2"/>
      <c r="AN169" s="2"/>
      <c r="AO169" s="46"/>
      <c r="AP169" s="26">
        <v>42802</v>
      </c>
      <c r="AQ169" s="52">
        <v>43100</v>
      </c>
      <c r="AR169" s="2"/>
      <c r="AS169" s="11" t="s">
        <v>6</v>
      </c>
      <c r="AT169" s="2"/>
      <c r="AU169" s="2"/>
      <c r="AV169" s="11" t="s">
        <v>6</v>
      </c>
      <c r="AW169" s="2"/>
      <c r="AX169" s="2"/>
      <c r="AY169" s="2"/>
      <c r="AZ169" s="96" t="s">
        <v>550</v>
      </c>
      <c r="BA169" s="9">
        <f>N169+AL169</f>
        <v>35598000</v>
      </c>
      <c r="BB169" s="6" t="s">
        <v>5</v>
      </c>
      <c r="BC169" s="1" t="s">
        <v>47</v>
      </c>
      <c r="BD169" s="1" t="s">
        <v>202</v>
      </c>
      <c r="BE169" s="2"/>
      <c r="BF169" s="7" t="s">
        <v>549</v>
      </c>
      <c r="BG169" s="1" t="s">
        <v>1</v>
      </c>
      <c r="BJ169" s="1" t="s">
        <v>0</v>
      </c>
      <c r="BK169" s="102" t="s">
        <v>260</v>
      </c>
      <c r="BL169" s="45">
        <f>($BP$2-E169)/AG169*100</f>
        <v>8</v>
      </c>
      <c r="BM169" s="45">
        <f>IF((($BP$2-AP169)/AG169)&gt;1,100,($BP$2-AP169)/AG169*100)</f>
        <v>7.6666666666666661</v>
      </c>
      <c r="BO169" s="45">
        <f>VLOOKUP(A169,'[1]PAGOS-NACION'!A:AK,37,0)</f>
        <v>27.666666666666661</v>
      </c>
    </row>
    <row r="170" spans="1:67" ht="12.75" customHeight="1" x14ac:dyDescent="0.25">
      <c r="A170" s="103" t="s">
        <v>548</v>
      </c>
      <c r="B170" s="31" t="s">
        <v>23</v>
      </c>
      <c r="C170" s="1">
        <v>167</v>
      </c>
      <c r="D170" s="1" t="s">
        <v>546</v>
      </c>
      <c r="E170" s="27">
        <v>42804</v>
      </c>
      <c r="F170" s="13" t="s">
        <v>547</v>
      </c>
      <c r="G170" s="11" t="s">
        <v>59</v>
      </c>
      <c r="H170" s="11" t="s">
        <v>239</v>
      </c>
      <c r="I170" s="30" t="s">
        <v>15</v>
      </c>
      <c r="J170" s="15">
        <v>27817</v>
      </c>
      <c r="K170" s="15">
        <v>30917</v>
      </c>
      <c r="L170" s="11" t="s">
        <v>252</v>
      </c>
      <c r="M170" s="17">
        <v>5946600</v>
      </c>
      <c r="N170" s="17">
        <v>35598000</v>
      </c>
      <c r="O170" s="48" t="s">
        <v>17</v>
      </c>
      <c r="P170" s="11" t="s">
        <v>16</v>
      </c>
      <c r="Q170" s="11" t="s">
        <v>10</v>
      </c>
      <c r="R170" s="28">
        <v>16709168</v>
      </c>
      <c r="S170" s="16" t="s">
        <v>15</v>
      </c>
      <c r="T170" s="11" t="s">
        <v>27</v>
      </c>
      <c r="U170" s="15" t="s">
        <v>15</v>
      </c>
      <c r="V170" s="1" t="s">
        <v>546</v>
      </c>
      <c r="W170" s="11" t="s">
        <v>13</v>
      </c>
      <c r="X170" s="11" t="s">
        <v>154</v>
      </c>
      <c r="Y170" s="11" t="s">
        <v>284</v>
      </c>
      <c r="Z170" s="27">
        <v>42807</v>
      </c>
      <c r="AA170" s="11" t="s">
        <v>545</v>
      </c>
      <c r="AB170" s="13" t="s">
        <v>264</v>
      </c>
      <c r="AC170" s="11" t="s">
        <v>11</v>
      </c>
      <c r="AD170" s="11" t="s">
        <v>10</v>
      </c>
      <c r="AE170" s="33">
        <v>79850133</v>
      </c>
      <c r="AF170" s="53" t="s">
        <v>263</v>
      </c>
      <c r="AG170" s="1">
        <v>291</v>
      </c>
      <c r="AH170" s="11" t="s">
        <v>8</v>
      </c>
      <c r="AI170" s="11">
        <v>0</v>
      </c>
      <c r="AJ170" s="11" t="s">
        <v>7</v>
      </c>
      <c r="AK170" s="2"/>
      <c r="AL170" s="2"/>
      <c r="AM170" s="2"/>
      <c r="AN170" s="2"/>
      <c r="AO170" s="46"/>
      <c r="AP170" s="26">
        <v>42807</v>
      </c>
      <c r="AQ170" s="52">
        <v>43100</v>
      </c>
      <c r="AR170" s="2"/>
      <c r="AS170" s="11" t="s">
        <v>6</v>
      </c>
      <c r="AT170" s="2"/>
      <c r="AU170" s="2"/>
      <c r="AV170" s="11" t="s">
        <v>6</v>
      </c>
      <c r="AW170" s="2"/>
      <c r="AX170" s="2"/>
      <c r="AY170" s="2"/>
      <c r="AZ170" s="96" t="s">
        <v>544</v>
      </c>
      <c r="BA170" s="9">
        <f>N170+AL170</f>
        <v>35598000</v>
      </c>
      <c r="BB170" s="6" t="s">
        <v>48</v>
      </c>
      <c r="BC170" s="1" t="s">
        <v>47</v>
      </c>
      <c r="BD170" s="1" t="s">
        <v>202</v>
      </c>
      <c r="BE170" s="2"/>
      <c r="BF170" s="7" t="s">
        <v>543</v>
      </c>
      <c r="BG170" s="1" t="s">
        <v>1</v>
      </c>
      <c r="BJ170" s="1" t="s">
        <v>0</v>
      </c>
      <c r="BK170" s="102" t="s">
        <v>260</v>
      </c>
      <c r="BL170" s="45">
        <f>($BP$2-E170)/AG170*100</f>
        <v>7.216494845360824</v>
      </c>
      <c r="BM170" s="45">
        <f>IF((($BP$2-AP170)/AG170)&gt;1,100,($BP$2-AP170)/AG170*100)</f>
        <v>6.1855670103092786</v>
      </c>
      <c r="BO170" s="45">
        <f>VLOOKUP(A170,'[1]PAGOS-NACION'!A:AK,37,0)</f>
        <v>76.842406876790818</v>
      </c>
    </row>
    <row r="171" spans="1:67" ht="12.75" customHeight="1" x14ac:dyDescent="0.2">
      <c r="A171" s="32" t="s">
        <v>542</v>
      </c>
      <c r="B171" s="31" t="s">
        <v>23</v>
      </c>
      <c r="C171" s="1">
        <v>168</v>
      </c>
      <c r="D171" s="1" t="s">
        <v>540</v>
      </c>
      <c r="E171" s="27">
        <v>42809</v>
      </c>
      <c r="F171" s="13" t="s">
        <v>541</v>
      </c>
      <c r="G171" s="11" t="s">
        <v>59</v>
      </c>
      <c r="H171" s="11" t="s">
        <v>239</v>
      </c>
      <c r="I171" s="30" t="s">
        <v>15</v>
      </c>
      <c r="J171" s="15">
        <v>22217</v>
      </c>
      <c r="K171" s="15">
        <v>31217</v>
      </c>
      <c r="L171" s="11" t="s">
        <v>18</v>
      </c>
      <c r="M171" s="17">
        <v>2437800</v>
      </c>
      <c r="N171" s="17">
        <v>23240360</v>
      </c>
      <c r="O171" s="48" t="s">
        <v>17</v>
      </c>
      <c r="P171" s="11" t="s">
        <v>16</v>
      </c>
      <c r="Q171" s="11" t="s">
        <v>10</v>
      </c>
      <c r="R171" s="28">
        <v>25120818</v>
      </c>
      <c r="S171" s="16" t="s">
        <v>15</v>
      </c>
      <c r="T171" s="11" t="s">
        <v>41</v>
      </c>
      <c r="U171" s="15" t="s">
        <v>15</v>
      </c>
      <c r="V171" s="1" t="s">
        <v>540</v>
      </c>
      <c r="W171" s="11" t="s">
        <v>13</v>
      </c>
      <c r="X171" s="11" t="s">
        <v>39</v>
      </c>
      <c r="Y171" s="11" t="s">
        <v>284</v>
      </c>
      <c r="Z171" s="27">
        <v>42809</v>
      </c>
      <c r="AA171" s="11" t="s">
        <v>539</v>
      </c>
      <c r="AB171" s="13" t="s">
        <v>112</v>
      </c>
      <c r="AC171" s="11" t="s">
        <v>11</v>
      </c>
      <c r="AD171" s="11" t="s">
        <v>10</v>
      </c>
      <c r="AE171" s="100">
        <v>41779996</v>
      </c>
      <c r="AF171" s="13" t="s">
        <v>531</v>
      </c>
      <c r="AG171" s="1">
        <v>286</v>
      </c>
      <c r="AH171" s="11" t="s">
        <v>8</v>
      </c>
      <c r="AI171" s="11">
        <v>0</v>
      </c>
      <c r="AJ171" s="11" t="s">
        <v>7</v>
      </c>
      <c r="AK171" s="2"/>
      <c r="AL171" s="2"/>
      <c r="AM171" s="2"/>
      <c r="AN171" s="2"/>
      <c r="AO171" s="46"/>
      <c r="AP171" s="26">
        <v>42809</v>
      </c>
      <c r="AQ171" s="26">
        <v>43100</v>
      </c>
      <c r="AR171" s="2"/>
      <c r="AS171" s="11" t="s">
        <v>6</v>
      </c>
      <c r="AT171" s="2"/>
      <c r="AU171" s="2"/>
      <c r="AV171" s="11" t="s">
        <v>6</v>
      </c>
      <c r="AW171" s="2"/>
      <c r="AX171" s="2"/>
      <c r="AY171" s="2"/>
      <c r="AZ171" s="96" t="s">
        <v>538</v>
      </c>
      <c r="BA171" s="9">
        <f>N171+AL171</f>
        <v>23240360</v>
      </c>
      <c r="BB171" s="6" t="s">
        <v>48</v>
      </c>
      <c r="BC171" s="1" t="s">
        <v>47</v>
      </c>
      <c r="BD171" s="1" t="s">
        <v>202</v>
      </c>
      <c r="BE171" s="2"/>
      <c r="BF171" s="7" t="s">
        <v>537</v>
      </c>
      <c r="BG171" s="1" t="s">
        <v>1</v>
      </c>
      <c r="BJ171" s="1" t="s">
        <v>0</v>
      </c>
      <c r="BK171" s="101" t="s">
        <v>275</v>
      </c>
      <c r="BL171" s="45">
        <f>($BP$2-E171)/AG171*100</f>
        <v>5.5944055944055942</v>
      </c>
      <c r="BM171" s="45">
        <f>IF((($BP$2-AP171)/AG171)&gt;1,100,($BP$2-AP171)/AG171*100)</f>
        <v>5.5944055944055942</v>
      </c>
      <c r="BO171" s="45">
        <f>VLOOKUP(A171,'[1]PAGOS-NACION'!A:AK,37,0)</f>
        <v>47.552447552447553</v>
      </c>
    </row>
    <row r="172" spans="1:67" ht="12.75" customHeight="1" x14ac:dyDescent="0.2">
      <c r="A172" s="32" t="s">
        <v>536</v>
      </c>
      <c r="B172" s="31" t="s">
        <v>23</v>
      </c>
      <c r="C172" s="1">
        <v>169</v>
      </c>
      <c r="D172" s="1" t="s">
        <v>535</v>
      </c>
      <c r="E172" s="27">
        <v>42817</v>
      </c>
      <c r="F172" s="1" t="s">
        <v>534</v>
      </c>
      <c r="G172" s="11" t="s">
        <v>59</v>
      </c>
      <c r="H172" s="11" t="s">
        <v>239</v>
      </c>
      <c r="I172" s="30" t="s">
        <v>15</v>
      </c>
      <c r="J172" s="15">
        <v>26517</v>
      </c>
      <c r="K172" s="15">
        <v>32017</v>
      </c>
      <c r="L172" s="11" t="s">
        <v>18</v>
      </c>
      <c r="M172" s="17">
        <v>0</v>
      </c>
      <c r="N172" s="17">
        <v>20676000</v>
      </c>
      <c r="O172" s="1" t="s">
        <v>533</v>
      </c>
      <c r="P172" s="11" t="s">
        <v>29</v>
      </c>
      <c r="Q172" s="11" t="s">
        <v>28</v>
      </c>
      <c r="R172" s="16" t="s">
        <v>15</v>
      </c>
      <c r="S172" s="28">
        <v>860519775</v>
      </c>
      <c r="T172" s="11" t="s">
        <v>55</v>
      </c>
      <c r="U172" s="15" t="s">
        <v>15</v>
      </c>
      <c r="V172" s="1" t="s">
        <v>532</v>
      </c>
      <c r="W172" s="11" t="s">
        <v>13</v>
      </c>
      <c r="X172" s="11" t="s">
        <v>90</v>
      </c>
      <c r="Y172" s="11" t="s">
        <v>284</v>
      </c>
      <c r="Z172" s="27">
        <v>42817</v>
      </c>
      <c r="AA172" s="11">
        <v>2783025</v>
      </c>
      <c r="AB172" s="13" t="s">
        <v>112</v>
      </c>
      <c r="AC172" s="11" t="s">
        <v>11</v>
      </c>
      <c r="AD172" s="11" t="s">
        <v>10</v>
      </c>
      <c r="AE172" s="100">
        <v>41779996</v>
      </c>
      <c r="AF172" s="13" t="s">
        <v>531</v>
      </c>
      <c r="AG172" s="46">
        <f>240+7</f>
        <v>247</v>
      </c>
      <c r="AH172" s="11" t="s">
        <v>8</v>
      </c>
      <c r="AI172" s="11">
        <v>0</v>
      </c>
      <c r="AJ172" s="11" t="s">
        <v>7</v>
      </c>
      <c r="AK172" s="2"/>
      <c r="AL172" s="2"/>
      <c r="AM172" s="2"/>
      <c r="AN172" s="2"/>
      <c r="AP172" s="26">
        <v>42818</v>
      </c>
      <c r="AQ172" s="26">
        <v>43100</v>
      </c>
      <c r="AR172" s="2"/>
      <c r="AS172" s="11" t="s">
        <v>6</v>
      </c>
      <c r="AT172" s="2"/>
      <c r="AU172" s="2"/>
      <c r="AV172" s="11" t="s">
        <v>6</v>
      </c>
      <c r="AW172" s="2"/>
      <c r="AX172" s="2"/>
      <c r="AY172" s="2"/>
      <c r="AZ172" s="96" t="s">
        <v>530</v>
      </c>
      <c r="BA172" s="9">
        <f>N172+AL172</f>
        <v>20676000</v>
      </c>
      <c r="BB172" s="6" t="s">
        <v>33</v>
      </c>
      <c r="BC172" s="1" t="s">
        <v>47</v>
      </c>
      <c r="BD172" s="1" t="s">
        <v>202</v>
      </c>
      <c r="BE172" s="2"/>
      <c r="BF172" s="7" t="s">
        <v>529</v>
      </c>
      <c r="BG172" s="1" t="s">
        <v>1</v>
      </c>
      <c r="BJ172" s="1" t="s">
        <v>0</v>
      </c>
      <c r="BK172" s="5" t="s">
        <v>15</v>
      </c>
      <c r="BL172" s="45">
        <f>($BP$2-E172)/AG172*100</f>
        <v>3.2388663967611335</v>
      </c>
      <c r="BM172" s="45">
        <f>IF((($BP$2-AP172)/AG172)&gt;1,100,($BP$2-AP172)/AG172*100)</f>
        <v>2.834008097165992</v>
      </c>
      <c r="BO172" s="45">
        <f>VLOOKUP(A172,'[1]PAGOS-NACION'!A:AK,37,0)</f>
        <v>0</v>
      </c>
    </row>
    <row r="173" spans="1:67" ht="12.75" customHeight="1" x14ac:dyDescent="0.25">
      <c r="A173" s="32" t="s">
        <v>528</v>
      </c>
      <c r="B173" s="31" t="s">
        <v>23</v>
      </c>
      <c r="C173" s="1">
        <v>170</v>
      </c>
      <c r="D173" s="11" t="s">
        <v>526</v>
      </c>
      <c r="E173" s="27">
        <v>42829</v>
      </c>
      <c r="F173" s="11" t="s">
        <v>527</v>
      </c>
      <c r="G173" s="11" t="s">
        <v>59</v>
      </c>
      <c r="H173" s="11" t="s">
        <v>239</v>
      </c>
      <c r="I173" s="30" t="s">
        <v>15</v>
      </c>
      <c r="J173" s="15">
        <v>30117</v>
      </c>
      <c r="K173" s="15">
        <v>33317</v>
      </c>
      <c r="L173" s="11" t="s">
        <v>252</v>
      </c>
      <c r="M173" s="17">
        <v>5946600</v>
      </c>
      <c r="N173" s="17">
        <v>53519400</v>
      </c>
      <c r="O173" s="48" t="s">
        <v>17</v>
      </c>
      <c r="P173" s="11" t="s">
        <v>16</v>
      </c>
      <c r="Q173" s="11" t="s">
        <v>10</v>
      </c>
      <c r="R173" s="28">
        <v>79296673</v>
      </c>
      <c r="S173" s="16" t="s">
        <v>15</v>
      </c>
      <c r="T173" s="11" t="s">
        <v>156</v>
      </c>
      <c r="U173" s="15" t="s">
        <v>15</v>
      </c>
      <c r="V173" s="11" t="s">
        <v>526</v>
      </c>
      <c r="W173" s="11" t="s">
        <v>13</v>
      </c>
      <c r="X173" s="11" t="s">
        <v>39</v>
      </c>
      <c r="Y173" s="11" t="s">
        <v>284</v>
      </c>
      <c r="Z173" s="27">
        <v>42829</v>
      </c>
      <c r="AA173" s="11" t="s">
        <v>525</v>
      </c>
      <c r="AB173" s="13" t="s">
        <v>264</v>
      </c>
      <c r="AC173" s="11" t="s">
        <v>11</v>
      </c>
      <c r="AD173" s="11" t="s">
        <v>10</v>
      </c>
      <c r="AE173" s="33">
        <v>79850133</v>
      </c>
      <c r="AF173" s="53" t="s">
        <v>263</v>
      </c>
      <c r="AG173" s="11">
        <v>270</v>
      </c>
      <c r="AH173" s="11" t="s">
        <v>8</v>
      </c>
      <c r="AI173" s="11">
        <v>0</v>
      </c>
      <c r="AJ173" s="11" t="s">
        <v>7</v>
      </c>
      <c r="AK173" s="46"/>
      <c r="AL173" s="47"/>
      <c r="AM173" s="46"/>
      <c r="AN173" s="46"/>
      <c r="AO173" s="46"/>
      <c r="AP173" s="26">
        <v>42829</v>
      </c>
      <c r="AQ173" s="52">
        <v>43100</v>
      </c>
      <c r="AR173" s="2"/>
      <c r="AS173" s="11" t="s">
        <v>6</v>
      </c>
      <c r="AT173" s="2"/>
      <c r="AU173" s="2"/>
      <c r="AV173" s="11" t="s">
        <v>6</v>
      </c>
      <c r="AW173" s="2"/>
      <c r="AX173" s="2"/>
      <c r="AY173" s="2"/>
      <c r="AZ173" s="96" t="s">
        <v>524</v>
      </c>
      <c r="BA173" s="9">
        <f>N173+AL173</f>
        <v>53519400</v>
      </c>
      <c r="BB173" s="6" t="s">
        <v>33</v>
      </c>
      <c r="BC173" s="1" t="s">
        <v>47</v>
      </c>
      <c r="BD173" s="1" t="s">
        <v>202</v>
      </c>
      <c r="BE173" s="2"/>
      <c r="BF173" s="7" t="s">
        <v>523</v>
      </c>
      <c r="BH173" s="1" t="s">
        <v>1</v>
      </c>
      <c r="BJ173" s="1" t="s">
        <v>0</v>
      </c>
      <c r="BK173" s="91" t="s">
        <v>275</v>
      </c>
      <c r="BL173" s="45">
        <f>($BP$2-E173)/AG173*100</f>
        <v>-1.4814814814814816</v>
      </c>
      <c r="BM173" s="45">
        <f>IF((($BP$2-AP173)/AG173)&gt;1,100,($BP$2-AP173)/AG173*100)</f>
        <v>-1.4814814814814816</v>
      </c>
      <c r="BO173" s="45">
        <f>VLOOKUP(A173,'[1]PAGOS-NACION'!A:AK,37,0)</f>
        <v>32.222222222222221</v>
      </c>
    </row>
    <row r="174" spans="1:67" ht="12.75" customHeight="1" x14ac:dyDescent="0.25">
      <c r="A174" s="32" t="s">
        <v>522</v>
      </c>
      <c r="B174" s="31" t="s">
        <v>23</v>
      </c>
      <c r="C174" s="1">
        <v>171</v>
      </c>
      <c r="D174" s="11" t="s">
        <v>520</v>
      </c>
      <c r="E174" s="27">
        <v>42829</v>
      </c>
      <c r="F174" s="11" t="s">
        <v>521</v>
      </c>
      <c r="G174" s="11" t="s">
        <v>59</v>
      </c>
      <c r="H174" s="11" t="s">
        <v>239</v>
      </c>
      <c r="I174" s="30" t="s">
        <v>15</v>
      </c>
      <c r="J174" s="15">
        <v>30417</v>
      </c>
      <c r="K174" s="15">
        <v>33417</v>
      </c>
      <c r="L174" s="11" t="s">
        <v>138</v>
      </c>
      <c r="M174" s="17">
        <v>3559800</v>
      </c>
      <c r="N174" s="17">
        <v>32038200</v>
      </c>
      <c r="O174" s="48" t="s">
        <v>17</v>
      </c>
      <c r="P174" s="11" t="s">
        <v>16</v>
      </c>
      <c r="Q174" s="11" t="s">
        <v>10</v>
      </c>
      <c r="R174" s="28">
        <v>80145797</v>
      </c>
      <c r="S174" s="16" t="s">
        <v>15</v>
      </c>
      <c r="T174" s="11" t="s">
        <v>266</v>
      </c>
      <c r="U174" s="15" t="s">
        <v>15</v>
      </c>
      <c r="V174" s="11" t="s">
        <v>520</v>
      </c>
      <c r="W174" s="11" t="s">
        <v>13</v>
      </c>
      <c r="X174" s="11" t="s">
        <v>39</v>
      </c>
      <c r="Y174" s="11" t="s">
        <v>284</v>
      </c>
      <c r="Z174" s="27">
        <v>42829</v>
      </c>
      <c r="AA174" s="11" t="s">
        <v>519</v>
      </c>
      <c r="AB174" s="13" t="s">
        <v>132</v>
      </c>
      <c r="AC174" s="11" t="s">
        <v>11</v>
      </c>
      <c r="AD174" s="11" t="s">
        <v>10</v>
      </c>
      <c r="AE174" s="55">
        <v>80215978</v>
      </c>
      <c r="AF174" s="53" t="s">
        <v>131</v>
      </c>
      <c r="AG174" s="11">
        <v>270</v>
      </c>
      <c r="AH174" s="11" t="s">
        <v>8</v>
      </c>
      <c r="AI174" s="11">
        <v>0</v>
      </c>
      <c r="AJ174" s="11" t="s">
        <v>7</v>
      </c>
      <c r="AK174" s="46"/>
      <c r="AL174" s="47"/>
      <c r="AM174" s="46"/>
      <c r="AN174" s="46"/>
      <c r="AO174" s="46"/>
      <c r="AP174" s="26">
        <v>42829</v>
      </c>
      <c r="AQ174" s="52">
        <v>43100</v>
      </c>
      <c r="AR174" s="2"/>
      <c r="AS174" s="11" t="s">
        <v>6</v>
      </c>
      <c r="AT174" s="2"/>
      <c r="AU174" s="2"/>
      <c r="AV174" s="11" t="s">
        <v>6</v>
      </c>
      <c r="AW174" s="2"/>
      <c r="AX174" s="2"/>
      <c r="AY174" s="2"/>
      <c r="AZ174" s="96" t="s">
        <v>518</v>
      </c>
      <c r="BA174" s="9">
        <f>N174+AL174</f>
        <v>32038200</v>
      </c>
      <c r="BB174" s="6" t="s">
        <v>5</v>
      </c>
      <c r="BC174" s="1" t="s">
        <v>47</v>
      </c>
      <c r="BD174" s="1" t="s">
        <v>202</v>
      </c>
      <c r="BE174" s="2"/>
      <c r="BF174" s="7" t="s">
        <v>517</v>
      </c>
      <c r="BH174" s="1" t="s">
        <v>1</v>
      </c>
      <c r="BJ174" s="1" t="s">
        <v>0</v>
      </c>
      <c r="BK174" s="90" t="s">
        <v>260</v>
      </c>
      <c r="BL174" s="45">
        <f>($BP$2-E174)/AG174*100</f>
        <v>-1.4814814814814816</v>
      </c>
      <c r="BM174" s="45">
        <f>IF((($BP$2-AP174)/AG174)&gt;1,100,($BP$2-AP174)/AG174*100)</f>
        <v>-1.4814814814814816</v>
      </c>
      <c r="BO174" s="45">
        <f>VLOOKUP(A174,'[1]PAGOS-NACION'!A:AK,37,0)</f>
        <v>43.333333333333336</v>
      </c>
    </row>
    <row r="175" spans="1:67" ht="12.75" customHeight="1" x14ac:dyDescent="0.25">
      <c r="A175" s="32" t="s">
        <v>516</v>
      </c>
      <c r="B175" s="31" t="s">
        <v>23</v>
      </c>
      <c r="C175" s="1">
        <v>172</v>
      </c>
      <c r="D175" s="11" t="s">
        <v>514</v>
      </c>
      <c r="E175" s="27">
        <v>42829</v>
      </c>
      <c r="F175" s="11" t="s">
        <v>515</v>
      </c>
      <c r="G175" s="11" t="s">
        <v>59</v>
      </c>
      <c r="H175" s="11" t="s">
        <v>239</v>
      </c>
      <c r="I175" s="30" t="s">
        <v>15</v>
      </c>
      <c r="J175" s="15">
        <v>30217</v>
      </c>
      <c r="K175" s="15">
        <v>33517</v>
      </c>
      <c r="L175" s="11" t="s">
        <v>56</v>
      </c>
      <c r="M175" s="17">
        <v>5518200</v>
      </c>
      <c r="N175" s="17">
        <v>49663800</v>
      </c>
      <c r="O175" s="48" t="s">
        <v>17</v>
      </c>
      <c r="P175" s="11" t="s">
        <v>16</v>
      </c>
      <c r="Q175" s="11" t="s">
        <v>10</v>
      </c>
      <c r="R175" s="28">
        <v>28541768</v>
      </c>
      <c r="S175" s="16" t="s">
        <v>15</v>
      </c>
      <c r="T175" s="11" t="s">
        <v>136</v>
      </c>
      <c r="U175" s="15" t="s">
        <v>15</v>
      </c>
      <c r="V175" s="11" t="s">
        <v>514</v>
      </c>
      <c r="W175" s="11" t="s">
        <v>13</v>
      </c>
      <c r="X175" s="11" t="s">
        <v>39</v>
      </c>
      <c r="Y175" s="11" t="s">
        <v>284</v>
      </c>
      <c r="Z175" s="27">
        <v>42829</v>
      </c>
      <c r="AA175" s="11" t="s">
        <v>513</v>
      </c>
      <c r="AB175" s="13" t="s">
        <v>250</v>
      </c>
      <c r="AC175" s="11" t="s">
        <v>11</v>
      </c>
      <c r="AD175" s="11" t="s">
        <v>10</v>
      </c>
      <c r="AE175" s="33">
        <v>52197050</v>
      </c>
      <c r="AF175" s="13" t="s">
        <v>249</v>
      </c>
      <c r="AG175" s="11">
        <v>270</v>
      </c>
      <c r="AH175" s="11" t="s">
        <v>8</v>
      </c>
      <c r="AI175" s="11">
        <v>0</v>
      </c>
      <c r="AJ175" s="11" t="s">
        <v>7</v>
      </c>
      <c r="AK175" s="46"/>
      <c r="AL175" s="47"/>
      <c r="AM175" s="46"/>
      <c r="AN175" s="46"/>
      <c r="AO175" s="46"/>
      <c r="AP175" s="26">
        <v>42829</v>
      </c>
      <c r="AQ175" s="52">
        <v>43100</v>
      </c>
      <c r="AR175" s="2"/>
      <c r="AS175" s="11" t="s">
        <v>6</v>
      </c>
      <c r="AT175" s="2"/>
      <c r="AU175" s="2"/>
      <c r="AV175" s="11" t="s">
        <v>6</v>
      </c>
      <c r="AW175" s="2"/>
      <c r="AX175" s="2"/>
      <c r="AY175" s="2"/>
      <c r="AZ175" s="96" t="s">
        <v>512</v>
      </c>
      <c r="BA175" s="9">
        <f>N175+AL175</f>
        <v>49663800</v>
      </c>
      <c r="BB175" s="1" t="s">
        <v>48</v>
      </c>
      <c r="BC175" s="1" t="s">
        <v>47</v>
      </c>
      <c r="BD175" s="1" t="s">
        <v>202</v>
      </c>
      <c r="BE175" s="2"/>
      <c r="BF175" s="7" t="s">
        <v>511</v>
      </c>
      <c r="BH175" s="1" t="s">
        <v>1</v>
      </c>
      <c r="BJ175" s="1" t="s">
        <v>0</v>
      </c>
      <c r="BK175" s="90" t="s">
        <v>260</v>
      </c>
      <c r="BL175" s="45">
        <f>($BP$2-E175)/AG175*100</f>
        <v>-1.4814814814814816</v>
      </c>
      <c r="BM175" s="45">
        <f>IF((($BP$2-AP175)/AG175)&gt;1,100,($BP$2-AP175)/AG175*100)</f>
        <v>-1.4814814814814816</v>
      </c>
      <c r="BO175" s="45">
        <f>VLOOKUP(A175,'[1]PAGOS-NACION'!A:AK,37,0)</f>
        <v>43.333333333333336</v>
      </c>
    </row>
    <row r="176" spans="1:67" ht="12.75" customHeight="1" x14ac:dyDescent="0.25">
      <c r="A176" s="32" t="s">
        <v>510</v>
      </c>
      <c r="B176" s="31" t="s">
        <v>23</v>
      </c>
      <c r="C176" s="1">
        <v>173</v>
      </c>
      <c r="D176" s="11" t="s">
        <v>507</v>
      </c>
      <c r="E176" s="27">
        <v>42832</v>
      </c>
      <c r="F176" s="11" t="s">
        <v>509</v>
      </c>
      <c r="G176" s="11" t="s">
        <v>59</v>
      </c>
      <c r="H176" s="11" t="s">
        <v>239</v>
      </c>
      <c r="I176" s="30" t="s">
        <v>15</v>
      </c>
      <c r="J176" s="15">
        <v>24217</v>
      </c>
      <c r="K176" s="15">
        <v>33717</v>
      </c>
      <c r="L176" s="11" t="s">
        <v>508</v>
      </c>
      <c r="M176" s="17">
        <v>4090200</v>
      </c>
      <c r="N176" s="17">
        <v>12270600</v>
      </c>
      <c r="O176" s="48" t="s">
        <v>17</v>
      </c>
      <c r="P176" s="11" t="s">
        <v>16</v>
      </c>
      <c r="Q176" s="11" t="s">
        <v>10</v>
      </c>
      <c r="R176" s="28">
        <v>52086479</v>
      </c>
      <c r="S176" s="16" t="s">
        <v>15</v>
      </c>
      <c r="T176" s="11" t="s">
        <v>125</v>
      </c>
      <c r="U176" s="15" t="s">
        <v>15</v>
      </c>
      <c r="V176" s="11" t="s">
        <v>507</v>
      </c>
      <c r="W176" s="11" t="s">
        <v>13</v>
      </c>
      <c r="X176" s="11" t="s">
        <v>39</v>
      </c>
      <c r="Y176" s="11" t="s">
        <v>284</v>
      </c>
      <c r="Z176" s="27">
        <v>42835</v>
      </c>
      <c r="AA176" s="11" t="s">
        <v>506</v>
      </c>
      <c r="AB176" s="13" t="s">
        <v>250</v>
      </c>
      <c r="AC176" s="11" t="s">
        <v>11</v>
      </c>
      <c r="AD176" s="11" t="s">
        <v>10</v>
      </c>
      <c r="AE176" s="33">
        <v>52197050</v>
      </c>
      <c r="AF176" s="13" t="s">
        <v>249</v>
      </c>
      <c r="AG176" s="11">
        <v>90</v>
      </c>
      <c r="AH176" s="11" t="s">
        <v>8</v>
      </c>
      <c r="AI176" s="11">
        <v>0</v>
      </c>
      <c r="AJ176" s="11" t="s">
        <v>7</v>
      </c>
      <c r="AK176" s="46"/>
      <c r="AL176" s="47"/>
      <c r="AM176" s="46"/>
      <c r="AN176" s="46"/>
      <c r="AO176" s="46"/>
      <c r="AP176" s="26">
        <v>42835</v>
      </c>
      <c r="AQ176" s="26">
        <v>42925</v>
      </c>
      <c r="AR176" s="2"/>
      <c r="AS176" s="11" t="s">
        <v>6</v>
      </c>
      <c r="AT176" s="2"/>
      <c r="AU176" s="2"/>
      <c r="AV176" s="11" t="s">
        <v>6</v>
      </c>
      <c r="AW176" s="2"/>
      <c r="AX176" s="2"/>
      <c r="AY176" s="2"/>
      <c r="AZ176" s="96" t="s">
        <v>505</v>
      </c>
      <c r="BA176" s="9">
        <f>N176+AL176</f>
        <v>12270600</v>
      </c>
      <c r="BB176" s="1" t="s">
        <v>270</v>
      </c>
      <c r="BC176" s="1" t="s">
        <v>47</v>
      </c>
      <c r="BD176" s="1" t="s">
        <v>202</v>
      </c>
      <c r="BE176" s="2"/>
      <c r="BF176" s="7" t="s">
        <v>504</v>
      </c>
      <c r="BH176" s="1" t="s">
        <v>1</v>
      </c>
      <c r="BK176" s="90" t="s">
        <v>260</v>
      </c>
      <c r="BL176" s="45"/>
      <c r="BM176" s="45"/>
      <c r="BO176" s="45"/>
    </row>
    <row r="177" spans="1:68" ht="12.75" customHeight="1" x14ac:dyDescent="0.2">
      <c r="A177" s="32" t="s">
        <v>503</v>
      </c>
      <c r="B177" s="31" t="s">
        <v>23</v>
      </c>
      <c r="C177" s="99">
        <v>174</v>
      </c>
      <c r="D177" s="98" t="s">
        <v>500</v>
      </c>
      <c r="E177" s="97" t="s">
        <v>500</v>
      </c>
      <c r="F177" s="98" t="s">
        <v>500</v>
      </c>
      <c r="G177" s="11" t="s">
        <v>59</v>
      </c>
      <c r="H177" s="11" t="s">
        <v>239</v>
      </c>
      <c r="I177" s="30" t="s">
        <v>15</v>
      </c>
      <c r="J177" s="98" t="s">
        <v>500</v>
      </c>
      <c r="K177" s="98" t="s">
        <v>500</v>
      </c>
      <c r="L177" s="98" t="s">
        <v>500</v>
      </c>
      <c r="M177" s="17">
        <v>0</v>
      </c>
      <c r="N177" s="17">
        <v>0</v>
      </c>
      <c r="O177" s="48" t="s">
        <v>17</v>
      </c>
      <c r="P177" s="98" t="s">
        <v>500</v>
      </c>
      <c r="Q177" s="98" t="s">
        <v>500</v>
      </c>
      <c r="R177" s="98" t="s">
        <v>500</v>
      </c>
      <c r="S177" s="16" t="s">
        <v>15</v>
      </c>
      <c r="T177" s="11" t="s">
        <v>502</v>
      </c>
      <c r="U177" s="15" t="s">
        <v>15</v>
      </c>
      <c r="V177" s="98" t="s">
        <v>500</v>
      </c>
      <c r="W177" s="11" t="s">
        <v>162</v>
      </c>
      <c r="X177" s="77"/>
      <c r="Y177" s="77"/>
      <c r="Z177" s="77"/>
      <c r="AA177" s="77"/>
      <c r="AB177" s="98" t="s">
        <v>500</v>
      </c>
      <c r="AC177" s="11" t="s">
        <v>11</v>
      </c>
      <c r="AD177" s="11" t="s">
        <v>10</v>
      </c>
      <c r="AE177" s="98" t="s">
        <v>500</v>
      </c>
      <c r="AF177" s="98" t="s">
        <v>500</v>
      </c>
      <c r="AG177" s="11">
        <v>0</v>
      </c>
      <c r="AH177" s="11" t="s">
        <v>8</v>
      </c>
      <c r="AI177" s="11">
        <v>0</v>
      </c>
      <c r="AJ177" s="11" t="s">
        <v>7</v>
      </c>
      <c r="AK177" s="46"/>
      <c r="AL177" s="47"/>
      <c r="AM177" s="46"/>
      <c r="AN177" s="46"/>
      <c r="AO177" s="46"/>
      <c r="AP177" s="97" t="s">
        <v>500</v>
      </c>
      <c r="AQ177" s="97" t="s">
        <v>500</v>
      </c>
      <c r="AR177" s="2"/>
      <c r="AS177" s="11" t="s">
        <v>6</v>
      </c>
      <c r="AT177" s="2"/>
      <c r="AU177" s="2"/>
      <c r="AV177" s="11" t="s">
        <v>6</v>
      </c>
      <c r="AW177" s="2"/>
      <c r="AX177" s="2"/>
      <c r="AY177" s="2"/>
      <c r="AZ177" s="96"/>
      <c r="BA177" s="9">
        <f>N177+AL177</f>
        <v>0</v>
      </c>
      <c r="BB177" s="1" t="s">
        <v>500</v>
      </c>
      <c r="BC177" s="1" t="s">
        <v>500</v>
      </c>
      <c r="BD177" s="8" t="s">
        <v>500</v>
      </c>
      <c r="BE177" s="1" t="s">
        <v>501</v>
      </c>
      <c r="BF177" s="7" t="s">
        <v>84</v>
      </c>
      <c r="BH177" s="6" t="s">
        <v>500</v>
      </c>
      <c r="BK177" s="5" t="s">
        <v>15</v>
      </c>
      <c r="BL177" s="45"/>
      <c r="BM177" s="45"/>
      <c r="BO177" s="45"/>
      <c r="BP177" s="6" t="s">
        <v>499</v>
      </c>
    </row>
    <row r="178" spans="1:68" ht="12.75" customHeight="1" x14ac:dyDescent="0.25">
      <c r="A178" s="32" t="s">
        <v>498</v>
      </c>
      <c r="B178" s="31" t="s">
        <v>23</v>
      </c>
      <c r="C178" s="1">
        <v>175</v>
      </c>
      <c r="D178" s="11" t="s">
        <v>496</v>
      </c>
      <c r="E178" s="27">
        <v>42842</v>
      </c>
      <c r="F178" s="11" t="s">
        <v>497</v>
      </c>
      <c r="G178" s="11" t="s">
        <v>59</v>
      </c>
      <c r="H178" s="11" t="s">
        <v>239</v>
      </c>
      <c r="I178" s="30" t="s">
        <v>15</v>
      </c>
      <c r="J178" s="15">
        <v>30817</v>
      </c>
      <c r="K178" s="15">
        <v>34317</v>
      </c>
      <c r="L178" s="11" t="s">
        <v>18</v>
      </c>
      <c r="M178" s="17">
        <v>4090200</v>
      </c>
      <c r="N178" s="17">
        <v>28631400</v>
      </c>
      <c r="O178" s="48" t="s">
        <v>17</v>
      </c>
      <c r="P178" s="11" t="s">
        <v>16</v>
      </c>
      <c r="Q178" s="11" t="s">
        <v>10</v>
      </c>
      <c r="R178" s="28">
        <v>31308044</v>
      </c>
      <c r="S178" s="16" t="s">
        <v>15</v>
      </c>
      <c r="T178" s="11" t="s">
        <v>136</v>
      </c>
      <c r="U178" s="15" t="s">
        <v>15</v>
      </c>
      <c r="V178" s="11" t="s">
        <v>496</v>
      </c>
      <c r="W178" s="11" t="s">
        <v>13</v>
      </c>
      <c r="X178" s="11" t="s">
        <v>39</v>
      </c>
      <c r="Y178" s="11" t="s">
        <v>284</v>
      </c>
      <c r="Z178" s="27">
        <v>42842</v>
      </c>
      <c r="AA178" s="11" t="s">
        <v>495</v>
      </c>
      <c r="AB178" s="13" t="s">
        <v>100</v>
      </c>
      <c r="AC178" s="11" t="s">
        <v>11</v>
      </c>
      <c r="AD178" s="11" t="s">
        <v>10</v>
      </c>
      <c r="AE178" s="33">
        <v>52260278</v>
      </c>
      <c r="AF178" s="13" t="s">
        <v>99</v>
      </c>
      <c r="AG178" s="11">
        <v>210</v>
      </c>
      <c r="AH178" s="11" t="s">
        <v>8</v>
      </c>
      <c r="AI178" s="11">
        <v>0</v>
      </c>
      <c r="AJ178" s="11" t="s">
        <v>7</v>
      </c>
      <c r="AK178" s="46"/>
      <c r="AL178" s="47"/>
      <c r="AM178" s="46"/>
      <c r="AN178" s="46"/>
      <c r="AO178" s="46"/>
      <c r="AP178" s="26">
        <v>42842</v>
      </c>
      <c r="AQ178" s="26">
        <v>43055</v>
      </c>
      <c r="AR178" s="2"/>
      <c r="AS178" s="11" t="s">
        <v>6</v>
      </c>
      <c r="AT178" s="2"/>
      <c r="AU178" s="2"/>
      <c r="AV178" s="11" t="s">
        <v>6</v>
      </c>
      <c r="AW178" s="2"/>
      <c r="AX178" s="2"/>
      <c r="AY178" s="2"/>
      <c r="AZ178" s="10" t="s">
        <v>494</v>
      </c>
      <c r="BA178" s="9">
        <f>N178+AL178</f>
        <v>28631400</v>
      </c>
      <c r="BB178" s="1" t="s">
        <v>33</v>
      </c>
      <c r="BC178" s="1" t="s">
        <v>47</v>
      </c>
      <c r="BD178" s="1" t="s">
        <v>202</v>
      </c>
      <c r="BE178" s="2"/>
      <c r="BF178" s="7" t="s">
        <v>493</v>
      </c>
      <c r="BH178" s="6" t="s">
        <v>1</v>
      </c>
      <c r="BJ178" s="1" t="s">
        <v>0</v>
      </c>
      <c r="BK178" s="91" t="s">
        <v>275</v>
      </c>
      <c r="BL178" s="45"/>
      <c r="BM178" s="45"/>
      <c r="BO178" s="45"/>
    </row>
    <row r="179" spans="1:68" ht="12.75" customHeight="1" x14ac:dyDescent="0.25">
      <c r="A179" s="32" t="s">
        <v>492</v>
      </c>
      <c r="B179" s="31" t="s">
        <v>23</v>
      </c>
      <c r="C179" s="1">
        <v>176</v>
      </c>
      <c r="D179" s="11" t="s">
        <v>490</v>
      </c>
      <c r="E179" s="27">
        <v>42853</v>
      </c>
      <c r="F179" s="11" t="s">
        <v>491</v>
      </c>
      <c r="G179" s="11" t="s">
        <v>59</v>
      </c>
      <c r="H179" s="11" t="s">
        <v>239</v>
      </c>
      <c r="I179" s="30" t="s">
        <v>15</v>
      </c>
      <c r="J179" s="15">
        <v>31217</v>
      </c>
      <c r="K179" s="15">
        <v>37517</v>
      </c>
      <c r="L179" s="11" t="s">
        <v>18</v>
      </c>
      <c r="M179" s="17">
        <v>4090200</v>
      </c>
      <c r="N179" s="17">
        <v>28631400</v>
      </c>
      <c r="O179" s="48" t="s">
        <v>17</v>
      </c>
      <c r="P179" s="11" t="s">
        <v>16</v>
      </c>
      <c r="Q179" s="11" t="s">
        <v>10</v>
      </c>
      <c r="R179" s="16">
        <v>63433629</v>
      </c>
      <c r="S179" s="16" t="s">
        <v>15</v>
      </c>
      <c r="T179" s="11" t="s">
        <v>27</v>
      </c>
      <c r="U179" s="15" t="s">
        <v>15</v>
      </c>
      <c r="V179" s="11" t="s">
        <v>490</v>
      </c>
      <c r="W179" s="11" t="s">
        <v>13</v>
      </c>
      <c r="X179" s="11" t="s">
        <v>90</v>
      </c>
      <c r="Y179" s="11" t="s">
        <v>284</v>
      </c>
      <c r="Z179" s="27">
        <v>42853</v>
      </c>
      <c r="AA179" s="11">
        <v>2796341</v>
      </c>
      <c r="AB179" s="13" t="s">
        <v>100</v>
      </c>
      <c r="AC179" s="11" t="s">
        <v>11</v>
      </c>
      <c r="AD179" s="11" t="s">
        <v>10</v>
      </c>
      <c r="AE179" s="33">
        <v>52260278</v>
      </c>
      <c r="AF179" s="13" t="s">
        <v>99</v>
      </c>
      <c r="AG179" s="11">
        <v>210</v>
      </c>
      <c r="AH179" s="11" t="s">
        <v>8</v>
      </c>
      <c r="AI179" s="11">
        <v>0</v>
      </c>
      <c r="AJ179" s="11" t="s">
        <v>7</v>
      </c>
      <c r="AK179" s="46"/>
      <c r="AL179" s="47"/>
      <c r="AM179" s="46"/>
      <c r="AN179" s="46"/>
      <c r="AO179" s="46"/>
      <c r="AP179" s="26">
        <v>42853</v>
      </c>
      <c r="AQ179" s="26">
        <v>43066</v>
      </c>
      <c r="AR179" s="2"/>
      <c r="AS179" s="11" t="s">
        <v>6</v>
      </c>
      <c r="AT179" s="2"/>
      <c r="AU179" s="2"/>
      <c r="AV179" s="11" t="s">
        <v>6</v>
      </c>
      <c r="AW179" s="2"/>
      <c r="AX179" s="2"/>
      <c r="AY179" s="2"/>
      <c r="AZ179" s="10" t="s">
        <v>489</v>
      </c>
      <c r="BA179" s="9">
        <f>N179+AL179</f>
        <v>28631400</v>
      </c>
      <c r="BB179" s="1" t="s">
        <v>48</v>
      </c>
      <c r="BC179" s="1" t="s">
        <v>47</v>
      </c>
      <c r="BD179" s="1" t="s">
        <v>202</v>
      </c>
      <c r="BE179" s="2"/>
      <c r="BF179" s="7" t="s">
        <v>488</v>
      </c>
      <c r="BH179" s="6" t="s">
        <v>1</v>
      </c>
      <c r="BJ179" s="1" t="s">
        <v>0</v>
      </c>
      <c r="BK179" s="90" t="s">
        <v>260</v>
      </c>
      <c r="BL179" s="45"/>
      <c r="BM179" s="45"/>
      <c r="BO179" s="45"/>
    </row>
    <row r="180" spans="1:68" ht="12.75" customHeight="1" x14ac:dyDescent="0.25">
      <c r="A180" s="32" t="s">
        <v>487</v>
      </c>
      <c r="B180" s="31" t="s">
        <v>23</v>
      </c>
      <c r="C180" s="1">
        <v>177</v>
      </c>
      <c r="D180" s="11" t="s">
        <v>485</v>
      </c>
      <c r="E180" s="27">
        <v>42853</v>
      </c>
      <c r="F180" s="11" t="s">
        <v>486</v>
      </c>
      <c r="G180" s="11" t="s">
        <v>59</v>
      </c>
      <c r="H180" s="11" t="s">
        <v>239</v>
      </c>
      <c r="I180" s="30" t="s">
        <v>15</v>
      </c>
      <c r="J180" s="15">
        <v>33217</v>
      </c>
      <c r="K180" s="15">
        <v>37617</v>
      </c>
      <c r="L180" s="11" t="s">
        <v>18</v>
      </c>
      <c r="M180" s="17">
        <v>4090200</v>
      </c>
      <c r="N180" s="17">
        <v>28631400</v>
      </c>
      <c r="O180" s="48" t="s">
        <v>17</v>
      </c>
      <c r="P180" s="11" t="s">
        <v>16</v>
      </c>
      <c r="Q180" s="11" t="s">
        <v>10</v>
      </c>
      <c r="R180" s="16">
        <v>52794362</v>
      </c>
      <c r="S180" s="16" t="s">
        <v>15</v>
      </c>
      <c r="T180" s="11" t="s">
        <v>103</v>
      </c>
      <c r="U180" s="15" t="s">
        <v>15</v>
      </c>
      <c r="V180" s="11" t="s">
        <v>485</v>
      </c>
      <c r="W180" s="11" t="s">
        <v>13</v>
      </c>
      <c r="X180" s="11" t="s">
        <v>90</v>
      </c>
      <c r="Y180" s="11" t="s">
        <v>284</v>
      </c>
      <c r="Z180" s="27">
        <v>42853</v>
      </c>
      <c r="AA180" s="11">
        <v>2796352</v>
      </c>
      <c r="AB180" s="13" t="s">
        <v>100</v>
      </c>
      <c r="AC180" s="11" t="s">
        <v>11</v>
      </c>
      <c r="AD180" s="11" t="s">
        <v>10</v>
      </c>
      <c r="AE180" s="33">
        <v>52260278</v>
      </c>
      <c r="AF180" s="13" t="s">
        <v>99</v>
      </c>
      <c r="AG180" s="11">
        <v>210</v>
      </c>
      <c r="AH180" s="11" t="s">
        <v>8</v>
      </c>
      <c r="AI180" s="11">
        <v>0</v>
      </c>
      <c r="AJ180" s="11" t="s">
        <v>7</v>
      </c>
      <c r="AK180" s="46"/>
      <c r="AL180" s="47"/>
      <c r="AM180" s="46"/>
      <c r="AN180" s="46"/>
      <c r="AO180" s="46"/>
      <c r="AP180" s="26">
        <v>42853</v>
      </c>
      <c r="AQ180" s="26">
        <v>43066</v>
      </c>
      <c r="AR180" s="2"/>
      <c r="AS180" s="11" t="s">
        <v>6</v>
      </c>
      <c r="AT180" s="2"/>
      <c r="AU180" s="2"/>
      <c r="AV180" s="11" t="s">
        <v>6</v>
      </c>
      <c r="AW180" s="2"/>
      <c r="AX180" s="2"/>
      <c r="AY180" s="2"/>
      <c r="AZ180" s="10" t="s">
        <v>484</v>
      </c>
      <c r="BA180" s="9">
        <f>N180+AL180</f>
        <v>28631400</v>
      </c>
      <c r="BB180" s="1" t="s">
        <v>33</v>
      </c>
      <c r="BC180" s="1" t="s">
        <v>47</v>
      </c>
      <c r="BD180" s="1" t="s">
        <v>202</v>
      </c>
      <c r="BE180" s="2"/>
      <c r="BF180" s="7" t="s">
        <v>483</v>
      </c>
      <c r="BH180" s="6" t="s">
        <v>1</v>
      </c>
      <c r="BJ180" s="1" t="s">
        <v>0</v>
      </c>
      <c r="BK180" s="90" t="s">
        <v>260</v>
      </c>
      <c r="BL180" s="45"/>
      <c r="BM180" s="45"/>
      <c r="BO180" s="45"/>
    </row>
    <row r="181" spans="1:68" ht="12.75" customHeight="1" x14ac:dyDescent="0.25">
      <c r="A181" s="32" t="s">
        <v>482</v>
      </c>
      <c r="B181" s="31" t="s">
        <v>23</v>
      </c>
      <c r="C181" s="1">
        <v>178</v>
      </c>
      <c r="D181" s="11" t="s">
        <v>480</v>
      </c>
      <c r="E181" s="27">
        <v>42853</v>
      </c>
      <c r="F181" s="11" t="s">
        <v>481</v>
      </c>
      <c r="G181" s="11" t="s">
        <v>59</v>
      </c>
      <c r="H181" s="11" t="s">
        <v>239</v>
      </c>
      <c r="I181" s="30" t="s">
        <v>15</v>
      </c>
      <c r="J181" s="15">
        <v>31917</v>
      </c>
      <c r="K181" s="15">
        <v>37717</v>
      </c>
      <c r="L181" s="11" t="s">
        <v>193</v>
      </c>
      <c r="M181" s="17">
        <v>4457400</v>
      </c>
      <c r="N181" s="17">
        <v>35659200</v>
      </c>
      <c r="O181" s="48" t="s">
        <v>17</v>
      </c>
      <c r="P181" s="11" t="s">
        <v>16</v>
      </c>
      <c r="Q181" s="11" t="s">
        <v>10</v>
      </c>
      <c r="R181" s="16">
        <v>35415257</v>
      </c>
      <c r="S181" s="16" t="s">
        <v>15</v>
      </c>
      <c r="T181" s="11" t="s">
        <v>266</v>
      </c>
      <c r="U181" s="15" t="s">
        <v>15</v>
      </c>
      <c r="V181" s="11" t="s">
        <v>480</v>
      </c>
      <c r="W181" s="11" t="s">
        <v>13</v>
      </c>
      <c r="X181" s="11" t="s">
        <v>90</v>
      </c>
      <c r="Y181" s="11" t="s">
        <v>284</v>
      </c>
      <c r="Z181" s="27">
        <v>42857</v>
      </c>
      <c r="AA181" s="11">
        <v>2796763</v>
      </c>
      <c r="AB181" s="13" t="s">
        <v>297</v>
      </c>
      <c r="AC181" s="11" t="s">
        <v>11</v>
      </c>
      <c r="AD181" s="11" t="s">
        <v>10</v>
      </c>
      <c r="AE181" s="33">
        <v>70547559</v>
      </c>
      <c r="AF181" s="13" t="s">
        <v>296</v>
      </c>
      <c r="AG181" s="11">
        <v>240</v>
      </c>
      <c r="AH181" s="11" t="s">
        <v>8</v>
      </c>
      <c r="AI181" s="11">
        <v>0</v>
      </c>
      <c r="AJ181" s="11" t="s">
        <v>7</v>
      </c>
      <c r="AK181" s="46"/>
      <c r="AL181" s="47"/>
      <c r="AM181" s="46"/>
      <c r="AN181" s="46"/>
      <c r="AO181" s="46"/>
      <c r="AP181" s="26">
        <v>42857</v>
      </c>
      <c r="AQ181" s="52">
        <v>43100</v>
      </c>
      <c r="AR181" s="2"/>
      <c r="AS181" s="11" t="s">
        <v>6</v>
      </c>
      <c r="AT181" s="2"/>
      <c r="AU181" s="2"/>
      <c r="AV181" s="11" t="s">
        <v>6</v>
      </c>
      <c r="AW181" s="2"/>
      <c r="AX181" s="2"/>
      <c r="AY181" s="2"/>
      <c r="AZ181" s="10" t="s">
        <v>479</v>
      </c>
      <c r="BA181" s="9">
        <f>N181+AL181</f>
        <v>35659200</v>
      </c>
      <c r="BB181" s="1" t="s">
        <v>270</v>
      </c>
      <c r="BC181" s="1" t="s">
        <v>47</v>
      </c>
      <c r="BD181" s="1" t="s">
        <v>202</v>
      </c>
      <c r="BE181" s="2"/>
      <c r="BF181" s="7" t="s">
        <v>478</v>
      </c>
      <c r="BH181" s="6" t="s">
        <v>1</v>
      </c>
      <c r="BJ181" s="1" t="s">
        <v>0</v>
      </c>
      <c r="BK181" s="90" t="s">
        <v>260</v>
      </c>
      <c r="BL181" s="45"/>
      <c r="BM181" s="45"/>
      <c r="BO181" s="45"/>
    </row>
    <row r="182" spans="1:68" ht="12.75" customHeight="1" x14ac:dyDescent="0.25">
      <c r="A182" s="32" t="s">
        <v>477</v>
      </c>
      <c r="B182" s="31" t="s">
        <v>23</v>
      </c>
      <c r="C182" s="1">
        <v>179</v>
      </c>
      <c r="D182" s="11" t="s">
        <v>5</v>
      </c>
      <c r="E182" s="27">
        <v>42857</v>
      </c>
      <c r="F182" s="11" t="s">
        <v>376</v>
      </c>
      <c r="G182" s="11" t="s">
        <v>59</v>
      </c>
      <c r="H182" s="11" t="s">
        <v>239</v>
      </c>
      <c r="I182" s="30" t="s">
        <v>15</v>
      </c>
      <c r="J182" s="15">
        <v>35417</v>
      </c>
      <c r="K182" s="15">
        <v>37817</v>
      </c>
      <c r="L182" s="11" t="s">
        <v>18</v>
      </c>
      <c r="M182" s="17">
        <v>4457400</v>
      </c>
      <c r="N182" s="17">
        <v>26744400</v>
      </c>
      <c r="O182" s="48" t="s">
        <v>17</v>
      </c>
      <c r="P182" s="11" t="s">
        <v>16</v>
      </c>
      <c r="Q182" s="11" t="s">
        <v>10</v>
      </c>
      <c r="R182" s="16">
        <v>51889049</v>
      </c>
      <c r="S182" s="16" t="s">
        <v>15</v>
      </c>
      <c r="T182" s="11" t="s">
        <v>27</v>
      </c>
      <c r="U182" s="15" t="s">
        <v>15</v>
      </c>
      <c r="V182" s="11" t="s">
        <v>5</v>
      </c>
      <c r="W182" s="11" t="s">
        <v>13</v>
      </c>
      <c r="X182" s="11" t="s">
        <v>39</v>
      </c>
      <c r="Y182" s="11" t="s">
        <v>284</v>
      </c>
      <c r="Z182" s="27">
        <v>42857</v>
      </c>
      <c r="AA182" s="11" t="s">
        <v>476</v>
      </c>
      <c r="AB182" s="13" t="s">
        <v>374</v>
      </c>
      <c r="AC182" s="11" t="s">
        <v>11</v>
      </c>
      <c r="AD182" s="11" t="s">
        <v>10</v>
      </c>
      <c r="AE182" s="33">
        <v>26421443</v>
      </c>
      <c r="AF182" s="13" t="s">
        <v>373</v>
      </c>
      <c r="AG182" s="11">
        <v>180</v>
      </c>
      <c r="AH182" s="11" t="s">
        <v>8</v>
      </c>
      <c r="AI182" s="11">
        <v>0</v>
      </c>
      <c r="AJ182" s="11" t="s">
        <v>7</v>
      </c>
      <c r="AK182" s="46"/>
      <c r="AL182" s="47"/>
      <c r="AM182" s="46"/>
      <c r="AN182" s="46"/>
      <c r="AO182" s="46"/>
      <c r="AP182" s="26">
        <v>42857</v>
      </c>
      <c r="AQ182" s="26">
        <v>43040</v>
      </c>
      <c r="AR182" s="2"/>
      <c r="AS182" s="11" t="s">
        <v>6</v>
      </c>
      <c r="AT182" s="2"/>
      <c r="AU182" s="2"/>
      <c r="AV182" s="11" t="s">
        <v>6</v>
      </c>
      <c r="AW182" s="2"/>
      <c r="AX182" s="2"/>
      <c r="AY182" s="2"/>
      <c r="AZ182" s="10" t="s">
        <v>475</v>
      </c>
      <c r="BA182" s="9">
        <f>N182+AL182</f>
        <v>26744400</v>
      </c>
      <c r="BB182" s="1" t="s">
        <v>5</v>
      </c>
      <c r="BC182" s="1" t="s">
        <v>47</v>
      </c>
      <c r="BD182" s="8" t="s">
        <v>3</v>
      </c>
      <c r="BE182" s="2"/>
      <c r="BF182" s="7" t="s">
        <v>474</v>
      </c>
      <c r="BH182" s="6" t="s">
        <v>1</v>
      </c>
      <c r="BJ182" s="1" t="s">
        <v>0</v>
      </c>
      <c r="BK182" s="90" t="s">
        <v>260</v>
      </c>
      <c r="BL182" s="45"/>
      <c r="BM182" s="45"/>
      <c r="BO182" s="45"/>
    </row>
    <row r="183" spans="1:68" ht="12.75" customHeight="1" x14ac:dyDescent="0.25">
      <c r="A183" s="32" t="s">
        <v>473</v>
      </c>
      <c r="B183" s="31" t="s">
        <v>23</v>
      </c>
      <c r="C183" s="1">
        <v>180</v>
      </c>
      <c r="D183" s="11" t="s">
        <v>471</v>
      </c>
      <c r="E183" s="27">
        <v>42857</v>
      </c>
      <c r="F183" s="11" t="s">
        <v>472</v>
      </c>
      <c r="G183" s="11" t="s">
        <v>59</v>
      </c>
      <c r="H183" s="11" t="s">
        <v>239</v>
      </c>
      <c r="I183" s="30" t="s">
        <v>15</v>
      </c>
      <c r="J183" s="15">
        <v>35217</v>
      </c>
      <c r="K183" s="15">
        <v>37917</v>
      </c>
      <c r="L183" s="11" t="s">
        <v>18</v>
      </c>
      <c r="M183" s="17">
        <v>7854000</v>
      </c>
      <c r="N183" s="17">
        <v>47124000</v>
      </c>
      <c r="O183" s="48" t="s">
        <v>17</v>
      </c>
      <c r="P183" s="11" t="s">
        <v>16</v>
      </c>
      <c r="Q183" s="11" t="s">
        <v>10</v>
      </c>
      <c r="R183" s="16">
        <v>52736491</v>
      </c>
      <c r="S183" s="16" t="s">
        <v>15</v>
      </c>
      <c r="T183" s="11" t="s">
        <v>27</v>
      </c>
      <c r="U183" s="15" t="s">
        <v>15</v>
      </c>
      <c r="V183" s="11" t="s">
        <v>471</v>
      </c>
      <c r="W183" s="11" t="s">
        <v>13</v>
      </c>
      <c r="X183" s="11" t="s">
        <v>39</v>
      </c>
      <c r="Y183" s="11" t="s">
        <v>284</v>
      </c>
      <c r="Z183" s="27">
        <v>42857</v>
      </c>
      <c r="AA183" s="11" t="s">
        <v>470</v>
      </c>
      <c r="AB183" s="13" t="s">
        <v>374</v>
      </c>
      <c r="AC183" s="11" t="s">
        <v>11</v>
      </c>
      <c r="AD183" s="11" t="s">
        <v>10</v>
      </c>
      <c r="AE183" s="33">
        <v>26421443</v>
      </c>
      <c r="AF183" s="13" t="s">
        <v>373</v>
      </c>
      <c r="AG183" s="11">
        <v>180</v>
      </c>
      <c r="AH183" s="11" t="s">
        <v>8</v>
      </c>
      <c r="AI183" s="11">
        <v>0</v>
      </c>
      <c r="AJ183" s="11" t="s">
        <v>7</v>
      </c>
      <c r="AK183" s="46"/>
      <c r="AL183" s="47"/>
      <c r="AM183" s="46"/>
      <c r="AN183" s="46"/>
      <c r="AO183" s="46"/>
      <c r="AP183" s="26">
        <v>42857</v>
      </c>
      <c r="AQ183" s="26">
        <v>43040</v>
      </c>
      <c r="AR183" s="2"/>
      <c r="AS183" s="11" t="s">
        <v>6</v>
      </c>
      <c r="AT183" s="2"/>
      <c r="AU183" s="2"/>
      <c r="AV183" s="11" t="s">
        <v>6</v>
      </c>
      <c r="AW183" s="2"/>
      <c r="AX183" s="2"/>
      <c r="AY183" s="2"/>
      <c r="AZ183" s="10" t="s">
        <v>469</v>
      </c>
      <c r="BA183" s="9">
        <f>N183+AL183</f>
        <v>47124000</v>
      </c>
      <c r="BB183" s="1" t="s">
        <v>63</v>
      </c>
      <c r="BC183" s="1" t="s">
        <v>47</v>
      </c>
      <c r="BD183" s="8" t="s">
        <v>3</v>
      </c>
      <c r="BE183" s="2"/>
      <c r="BF183" s="7" t="s">
        <v>468</v>
      </c>
      <c r="BH183" s="6" t="s">
        <v>1</v>
      </c>
      <c r="BJ183" s="1" t="s">
        <v>0</v>
      </c>
      <c r="BK183" s="91" t="s">
        <v>275</v>
      </c>
      <c r="BL183" s="45"/>
      <c r="BM183" s="45"/>
      <c r="BO183" s="45"/>
    </row>
    <row r="184" spans="1:68" ht="12.75" customHeight="1" x14ac:dyDescent="0.2">
      <c r="A184" s="32" t="s">
        <v>467</v>
      </c>
      <c r="B184" s="31" t="s">
        <v>23</v>
      </c>
      <c r="C184" s="1">
        <v>181</v>
      </c>
      <c r="D184" s="11" t="s">
        <v>465</v>
      </c>
      <c r="E184" s="27">
        <v>42857</v>
      </c>
      <c r="F184" s="11" t="s">
        <v>466</v>
      </c>
      <c r="G184" s="11" t="s">
        <v>59</v>
      </c>
      <c r="H184" s="11" t="s">
        <v>239</v>
      </c>
      <c r="I184" s="30" t="s">
        <v>15</v>
      </c>
      <c r="J184" s="15">
        <v>34517</v>
      </c>
      <c r="K184" s="15">
        <v>38017</v>
      </c>
      <c r="L184" s="11" t="s">
        <v>18</v>
      </c>
      <c r="M184" s="17">
        <v>2437800</v>
      </c>
      <c r="N184" s="17">
        <v>14626800</v>
      </c>
      <c r="O184" s="48" t="s">
        <v>17</v>
      </c>
      <c r="P184" s="11" t="s">
        <v>16</v>
      </c>
      <c r="Q184" s="11" t="s">
        <v>10</v>
      </c>
      <c r="R184" s="16">
        <v>52072983</v>
      </c>
      <c r="S184" s="16" t="s">
        <v>15</v>
      </c>
      <c r="T184" s="11" t="s">
        <v>125</v>
      </c>
      <c r="U184" s="15" t="s">
        <v>15</v>
      </c>
      <c r="V184" s="11" t="s">
        <v>465</v>
      </c>
      <c r="W184" s="11" t="s">
        <v>13</v>
      </c>
      <c r="X184" s="11" t="s">
        <v>39</v>
      </c>
      <c r="Y184" s="11" t="s">
        <v>284</v>
      </c>
      <c r="Z184" s="27">
        <v>42857</v>
      </c>
      <c r="AA184" s="11" t="s">
        <v>464</v>
      </c>
      <c r="AB184" s="13" t="s">
        <v>12</v>
      </c>
      <c r="AC184" s="11" t="s">
        <v>11</v>
      </c>
      <c r="AD184" s="11" t="s">
        <v>10</v>
      </c>
      <c r="AE184" s="14">
        <v>16356940</v>
      </c>
      <c r="AF184" s="13" t="s">
        <v>9</v>
      </c>
      <c r="AG184" s="11">
        <v>180</v>
      </c>
      <c r="AH184" s="11" t="s">
        <v>8</v>
      </c>
      <c r="AI184" s="11">
        <v>0</v>
      </c>
      <c r="AJ184" s="11" t="s">
        <v>7</v>
      </c>
      <c r="AK184" s="46"/>
      <c r="AL184" s="47"/>
      <c r="AM184" s="46"/>
      <c r="AN184" s="46"/>
      <c r="AO184" s="46"/>
      <c r="AP184" s="26">
        <v>42857</v>
      </c>
      <c r="AQ184" s="26">
        <v>43040</v>
      </c>
      <c r="AR184" s="2"/>
      <c r="AS184" s="11" t="s">
        <v>6</v>
      </c>
      <c r="AT184" s="2"/>
      <c r="AU184" s="2"/>
      <c r="AV184" s="11" t="s">
        <v>6</v>
      </c>
      <c r="AW184" s="2"/>
      <c r="AX184" s="2"/>
      <c r="AY184" s="2"/>
      <c r="AZ184" s="10" t="s">
        <v>463</v>
      </c>
      <c r="BA184" s="9">
        <f>N184+AL184</f>
        <v>14626800</v>
      </c>
      <c r="BB184" s="1" t="s">
        <v>270</v>
      </c>
      <c r="BC184" s="1" t="s">
        <v>47</v>
      </c>
      <c r="BD184" s="8" t="s">
        <v>3</v>
      </c>
      <c r="BE184" s="2"/>
      <c r="BF184" s="7" t="s">
        <v>462</v>
      </c>
      <c r="BH184" s="6" t="s">
        <v>1</v>
      </c>
      <c r="BJ184" s="1" t="s">
        <v>0</v>
      </c>
      <c r="BK184" s="90" t="s">
        <v>260</v>
      </c>
      <c r="BL184" s="45"/>
      <c r="BM184" s="45"/>
      <c r="BO184" s="45"/>
    </row>
    <row r="185" spans="1:68" ht="12.75" customHeight="1" x14ac:dyDescent="0.2">
      <c r="A185" s="32" t="s">
        <v>461</v>
      </c>
      <c r="B185" s="31" t="s">
        <v>23</v>
      </c>
      <c r="C185" s="1">
        <v>182</v>
      </c>
      <c r="D185" s="11" t="s">
        <v>459</v>
      </c>
      <c r="E185" s="27">
        <v>42857</v>
      </c>
      <c r="F185" s="11" t="s">
        <v>460</v>
      </c>
      <c r="G185" s="11" t="s">
        <v>59</v>
      </c>
      <c r="H185" s="11" t="s">
        <v>239</v>
      </c>
      <c r="I185" s="30" t="s">
        <v>15</v>
      </c>
      <c r="J185" s="15">
        <v>33117</v>
      </c>
      <c r="K185" s="15">
        <v>38117</v>
      </c>
      <c r="L185" s="11" t="s">
        <v>18</v>
      </c>
      <c r="M185" s="17">
        <v>4090200</v>
      </c>
      <c r="N185" s="17">
        <v>24541200</v>
      </c>
      <c r="O185" s="48" t="s">
        <v>17</v>
      </c>
      <c r="P185" s="11" t="s">
        <v>16</v>
      </c>
      <c r="Q185" s="11" t="s">
        <v>10</v>
      </c>
      <c r="R185" s="16">
        <v>1000322301</v>
      </c>
      <c r="S185" s="16" t="s">
        <v>15</v>
      </c>
      <c r="T185" s="11" t="s">
        <v>266</v>
      </c>
      <c r="U185" s="15" t="s">
        <v>15</v>
      </c>
      <c r="V185" s="11" t="s">
        <v>459</v>
      </c>
      <c r="W185" s="11" t="s">
        <v>13</v>
      </c>
      <c r="X185" s="11" t="s">
        <v>39</v>
      </c>
      <c r="Y185" s="11" t="s">
        <v>284</v>
      </c>
      <c r="Z185" s="27">
        <v>42857</v>
      </c>
      <c r="AA185" s="11" t="s">
        <v>458</v>
      </c>
      <c r="AB185" s="13" t="s">
        <v>12</v>
      </c>
      <c r="AC185" s="11" t="s">
        <v>11</v>
      </c>
      <c r="AD185" s="11" t="s">
        <v>10</v>
      </c>
      <c r="AE185" s="14">
        <v>16356940</v>
      </c>
      <c r="AF185" s="13" t="s">
        <v>9</v>
      </c>
      <c r="AG185" s="11">
        <v>180</v>
      </c>
      <c r="AH185" s="11" t="s">
        <v>8</v>
      </c>
      <c r="AI185" s="11">
        <v>0</v>
      </c>
      <c r="AJ185" s="11" t="s">
        <v>7</v>
      </c>
      <c r="AK185" s="46"/>
      <c r="AL185" s="47"/>
      <c r="AM185" s="46"/>
      <c r="AN185" s="46"/>
      <c r="AO185" s="46"/>
      <c r="AP185" s="26">
        <v>42857</v>
      </c>
      <c r="AQ185" s="26">
        <v>43040</v>
      </c>
      <c r="AR185" s="2"/>
      <c r="AS185" s="11" t="s">
        <v>6</v>
      </c>
      <c r="AT185" s="2"/>
      <c r="AU185" s="2"/>
      <c r="AV185" s="11" t="s">
        <v>6</v>
      </c>
      <c r="AW185" s="2"/>
      <c r="AX185" s="2"/>
      <c r="AY185" s="2"/>
      <c r="AZ185" s="10" t="s">
        <v>457</v>
      </c>
      <c r="BA185" s="9">
        <f>N185+AL185</f>
        <v>24541200</v>
      </c>
      <c r="BB185" s="1" t="s">
        <v>48</v>
      </c>
      <c r="BC185" s="1" t="s">
        <v>47</v>
      </c>
      <c r="BD185" s="8" t="s">
        <v>3</v>
      </c>
      <c r="BE185" s="2"/>
      <c r="BF185" s="7" t="s">
        <v>456</v>
      </c>
      <c r="BH185" s="6" t="s">
        <v>1</v>
      </c>
      <c r="BJ185" s="1" t="s">
        <v>0</v>
      </c>
      <c r="BK185" s="91" t="s">
        <v>275</v>
      </c>
      <c r="BL185" s="45"/>
      <c r="BM185" s="45"/>
      <c r="BO185" s="45"/>
    </row>
    <row r="186" spans="1:68" ht="12.75" customHeight="1" x14ac:dyDescent="0.2">
      <c r="A186" s="32" t="s">
        <v>455</v>
      </c>
      <c r="B186" s="31" t="s">
        <v>23</v>
      </c>
      <c r="C186" s="1">
        <v>183</v>
      </c>
      <c r="D186" s="11" t="s">
        <v>453</v>
      </c>
      <c r="E186" s="27">
        <v>42857</v>
      </c>
      <c r="F186" s="11" t="s">
        <v>454</v>
      </c>
      <c r="G186" s="11" t="s">
        <v>59</v>
      </c>
      <c r="H186" s="11" t="s">
        <v>239</v>
      </c>
      <c r="I186" s="30" t="s">
        <v>15</v>
      </c>
      <c r="J186" s="15">
        <v>32717</v>
      </c>
      <c r="K186" s="15">
        <v>38217</v>
      </c>
      <c r="L186" s="11" t="s">
        <v>18</v>
      </c>
      <c r="M186" s="17">
        <v>2019600</v>
      </c>
      <c r="N186" s="17">
        <v>12117600</v>
      </c>
      <c r="O186" s="48" t="s">
        <v>17</v>
      </c>
      <c r="P186" s="11" t="s">
        <v>16</v>
      </c>
      <c r="Q186" s="11" t="s">
        <v>10</v>
      </c>
      <c r="R186" s="16">
        <v>53029037</v>
      </c>
      <c r="S186" s="16" t="s">
        <v>15</v>
      </c>
      <c r="T186" s="11" t="s">
        <v>27</v>
      </c>
      <c r="U186" s="15" t="s">
        <v>15</v>
      </c>
      <c r="V186" s="11" t="s">
        <v>453</v>
      </c>
      <c r="W186" s="11" t="s">
        <v>13</v>
      </c>
      <c r="X186" s="11" t="s">
        <v>39</v>
      </c>
      <c r="Y186" s="11" t="s">
        <v>284</v>
      </c>
      <c r="Z186" s="27">
        <v>42857</v>
      </c>
      <c r="AA186" s="11" t="s">
        <v>452</v>
      </c>
      <c r="AB186" s="13" t="s">
        <v>12</v>
      </c>
      <c r="AC186" s="11" t="s">
        <v>11</v>
      </c>
      <c r="AD186" s="11" t="s">
        <v>10</v>
      </c>
      <c r="AE186" s="14">
        <v>52778431</v>
      </c>
      <c r="AF186" s="13" t="s">
        <v>416</v>
      </c>
      <c r="AG186" s="11">
        <v>180</v>
      </c>
      <c r="AH186" s="11" t="s">
        <v>8</v>
      </c>
      <c r="AI186" s="11">
        <v>0</v>
      </c>
      <c r="AJ186" s="11" t="s">
        <v>7</v>
      </c>
      <c r="AK186" s="46"/>
      <c r="AL186" s="47"/>
      <c r="AM186" s="46"/>
      <c r="AN186" s="46"/>
      <c r="AO186" s="46"/>
      <c r="AP186" s="26">
        <v>42857</v>
      </c>
      <c r="AQ186" s="26">
        <v>43040</v>
      </c>
      <c r="AR186" s="2"/>
      <c r="AS186" s="11" t="s">
        <v>415</v>
      </c>
      <c r="AT186" s="95">
        <v>42885</v>
      </c>
      <c r="AU186" s="1">
        <v>90</v>
      </c>
      <c r="AV186" s="11" t="s">
        <v>415</v>
      </c>
      <c r="AW186" s="1" t="s">
        <v>451</v>
      </c>
      <c r="AX186" s="42">
        <v>42929</v>
      </c>
      <c r="AY186" s="1" t="s">
        <v>450</v>
      </c>
      <c r="AZ186" s="10" t="s">
        <v>449</v>
      </c>
      <c r="BA186" s="9">
        <f>N186+AL186</f>
        <v>12117600</v>
      </c>
      <c r="BB186" s="1" t="s">
        <v>270</v>
      </c>
      <c r="BC186" s="1" t="s">
        <v>47</v>
      </c>
      <c r="BD186" s="8" t="s">
        <v>3</v>
      </c>
      <c r="BE186" s="2"/>
      <c r="BF186" s="7" t="s">
        <v>448</v>
      </c>
      <c r="BH186" s="6" t="s">
        <v>411</v>
      </c>
      <c r="BJ186" s="1" t="s">
        <v>0</v>
      </c>
      <c r="BK186" s="91" t="s">
        <v>275</v>
      </c>
      <c r="BL186" s="45"/>
      <c r="BM186" s="45"/>
      <c r="BO186" s="45"/>
    </row>
    <row r="187" spans="1:68" ht="12.75" customHeight="1" x14ac:dyDescent="0.2">
      <c r="A187" s="32" t="s">
        <v>447</v>
      </c>
      <c r="B187" s="31" t="s">
        <v>23</v>
      </c>
      <c r="C187" s="1">
        <v>184</v>
      </c>
      <c r="D187" s="11" t="s">
        <v>445</v>
      </c>
      <c r="E187" s="27">
        <v>42857</v>
      </c>
      <c r="F187" s="11" t="s">
        <v>446</v>
      </c>
      <c r="G187" s="11" t="s">
        <v>59</v>
      </c>
      <c r="H187" s="11" t="s">
        <v>239</v>
      </c>
      <c r="I187" s="30" t="s">
        <v>15</v>
      </c>
      <c r="J187" s="15">
        <v>32617</v>
      </c>
      <c r="K187" s="15">
        <v>38317</v>
      </c>
      <c r="L187" s="11" t="s">
        <v>18</v>
      </c>
      <c r="M187" s="17">
        <v>2019600</v>
      </c>
      <c r="N187" s="17">
        <v>12117600</v>
      </c>
      <c r="O187" s="48" t="s">
        <v>17</v>
      </c>
      <c r="P187" s="11" t="s">
        <v>16</v>
      </c>
      <c r="Q187" s="11" t="s">
        <v>10</v>
      </c>
      <c r="R187" s="16">
        <v>1010166059</v>
      </c>
      <c r="S187" s="16" t="s">
        <v>15</v>
      </c>
      <c r="T187" s="11" t="s">
        <v>156</v>
      </c>
      <c r="U187" s="15" t="s">
        <v>15</v>
      </c>
      <c r="V187" s="11" t="s">
        <v>445</v>
      </c>
      <c r="W187" s="11" t="s">
        <v>13</v>
      </c>
      <c r="X187" s="11" t="s">
        <v>39</v>
      </c>
      <c r="Y187" s="11" t="s">
        <v>284</v>
      </c>
      <c r="Z187" s="27">
        <v>42857</v>
      </c>
      <c r="AA187" s="11" t="s">
        <v>444</v>
      </c>
      <c r="AB187" s="13" t="s">
        <v>12</v>
      </c>
      <c r="AC187" s="11" t="s">
        <v>11</v>
      </c>
      <c r="AD187" s="11" t="s">
        <v>10</v>
      </c>
      <c r="AE187" s="14">
        <v>52778431</v>
      </c>
      <c r="AF187" s="13" t="s">
        <v>416</v>
      </c>
      <c r="AG187" s="11">
        <v>180</v>
      </c>
      <c r="AH187" s="11" t="s">
        <v>8</v>
      </c>
      <c r="AI187" s="11">
        <v>0</v>
      </c>
      <c r="AJ187" s="11" t="s">
        <v>7</v>
      </c>
      <c r="AK187" s="46"/>
      <c r="AL187" s="47"/>
      <c r="AM187" s="46"/>
      <c r="AN187" s="46"/>
      <c r="AO187" s="46"/>
      <c r="AP187" s="26">
        <v>42857</v>
      </c>
      <c r="AQ187" s="26">
        <v>43040</v>
      </c>
      <c r="AR187" s="2"/>
      <c r="AS187" s="11" t="s">
        <v>415</v>
      </c>
      <c r="AT187" s="95">
        <v>42886</v>
      </c>
      <c r="AU187" s="1">
        <v>90</v>
      </c>
      <c r="AV187" s="11" t="s">
        <v>6</v>
      </c>
      <c r="AW187" s="2"/>
      <c r="AX187" s="2"/>
      <c r="AY187" s="1" t="s">
        <v>414</v>
      </c>
      <c r="AZ187" s="10" t="s">
        <v>443</v>
      </c>
      <c r="BA187" s="9">
        <f>N187+AL187</f>
        <v>12117600</v>
      </c>
      <c r="BB187" s="1" t="s">
        <v>48</v>
      </c>
      <c r="BC187" s="1" t="s">
        <v>47</v>
      </c>
      <c r="BD187" s="8" t="s">
        <v>3</v>
      </c>
      <c r="BE187" s="2"/>
      <c r="BF187" s="7" t="s">
        <v>442</v>
      </c>
      <c r="BH187" s="6" t="s">
        <v>411</v>
      </c>
      <c r="BJ187" s="1" t="s">
        <v>0</v>
      </c>
      <c r="BK187" s="91" t="s">
        <v>275</v>
      </c>
      <c r="BL187" s="45"/>
      <c r="BM187" s="45"/>
      <c r="BO187" s="45"/>
    </row>
    <row r="188" spans="1:68" ht="12.75" customHeight="1" x14ac:dyDescent="0.2">
      <c r="A188" s="32" t="s">
        <v>441</v>
      </c>
      <c r="B188" s="31" t="s">
        <v>23</v>
      </c>
      <c r="C188" s="1">
        <v>185</v>
      </c>
      <c r="D188" s="11" t="s">
        <v>439</v>
      </c>
      <c r="E188" s="27">
        <v>42857</v>
      </c>
      <c r="F188" s="11" t="s">
        <v>440</v>
      </c>
      <c r="G188" s="11" t="s">
        <v>59</v>
      </c>
      <c r="H188" s="11" t="s">
        <v>239</v>
      </c>
      <c r="I188" s="30" t="s">
        <v>15</v>
      </c>
      <c r="J188" s="15">
        <v>33017</v>
      </c>
      <c r="K188" s="15">
        <v>38417</v>
      </c>
      <c r="L188" s="11" t="s">
        <v>18</v>
      </c>
      <c r="M188" s="17">
        <v>1698300</v>
      </c>
      <c r="N188" s="17">
        <v>10189800</v>
      </c>
      <c r="O188" s="48" t="s">
        <v>17</v>
      </c>
      <c r="P188" s="11" t="s">
        <v>16</v>
      </c>
      <c r="Q188" s="11" t="s">
        <v>10</v>
      </c>
      <c r="R188" s="16">
        <v>24081439</v>
      </c>
      <c r="S188" s="16" t="s">
        <v>15</v>
      </c>
      <c r="T188" s="11" t="s">
        <v>41</v>
      </c>
      <c r="U188" s="15" t="s">
        <v>15</v>
      </c>
      <c r="V188" s="11" t="s">
        <v>439</v>
      </c>
      <c r="W188" s="11" t="s">
        <v>13</v>
      </c>
      <c r="X188" s="11" t="s">
        <v>39</v>
      </c>
      <c r="Y188" s="11" t="s">
        <v>284</v>
      </c>
      <c r="Z188" s="27">
        <v>42857</v>
      </c>
      <c r="AA188" s="11" t="s">
        <v>438</v>
      </c>
      <c r="AB188" s="13" t="s">
        <v>12</v>
      </c>
      <c r="AC188" s="11" t="s">
        <v>11</v>
      </c>
      <c r="AD188" s="11" t="s">
        <v>10</v>
      </c>
      <c r="AE188" s="14">
        <v>16356940</v>
      </c>
      <c r="AF188" s="13" t="s">
        <v>9</v>
      </c>
      <c r="AG188" s="11">
        <v>180</v>
      </c>
      <c r="AH188" s="11" t="s">
        <v>8</v>
      </c>
      <c r="AI188" s="11">
        <v>0</v>
      </c>
      <c r="AJ188" s="11" t="s">
        <v>7</v>
      </c>
      <c r="AK188" s="46"/>
      <c r="AL188" s="47"/>
      <c r="AM188" s="46"/>
      <c r="AN188" s="46"/>
      <c r="AO188" s="46"/>
      <c r="AP188" s="26">
        <v>42857</v>
      </c>
      <c r="AQ188" s="26">
        <v>43040</v>
      </c>
      <c r="AR188" s="2"/>
      <c r="AS188" s="11" t="s">
        <v>6</v>
      </c>
      <c r="AT188" s="2"/>
      <c r="AU188" s="2"/>
      <c r="AV188" s="11" t="s">
        <v>6</v>
      </c>
      <c r="AW188" s="2"/>
      <c r="AX188" s="2"/>
      <c r="AY188" s="2"/>
      <c r="AZ188" s="10" t="s">
        <v>437</v>
      </c>
      <c r="BA188" s="9">
        <f>N188+AL188</f>
        <v>10189800</v>
      </c>
      <c r="BB188" s="1" t="s">
        <v>48</v>
      </c>
      <c r="BC188" s="1" t="s">
        <v>47</v>
      </c>
      <c r="BD188" s="8" t="s">
        <v>3</v>
      </c>
      <c r="BE188" s="2"/>
      <c r="BF188" s="7" t="s">
        <v>436</v>
      </c>
      <c r="BH188" s="6" t="s">
        <v>1</v>
      </c>
      <c r="BJ188" s="1" t="s">
        <v>0</v>
      </c>
      <c r="BK188" s="91" t="s">
        <v>275</v>
      </c>
      <c r="BL188" s="45"/>
      <c r="BM188" s="45"/>
      <c r="BO188" s="45"/>
    </row>
    <row r="189" spans="1:68" ht="12.75" customHeight="1" x14ac:dyDescent="0.2">
      <c r="A189" s="32" t="s">
        <v>435</v>
      </c>
      <c r="B189" s="31" t="s">
        <v>23</v>
      </c>
      <c r="C189" s="1">
        <v>186</v>
      </c>
      <c r="D189" s="11" t="s">
        <v>434</v>
      </c>
      <c r="E189" s="27">
        <v>42857</v>
      </c>
      <c r="F189" s="11" t="s">
        <v>419</v>
      </c>
      <c r="G189" s="11" t="s">
        <v>59</v>
      </c>
      <c r="H189" s="11" t="s">
        <v>239</v>
      </c>
      <c r="I189" s="30" t="s">
        <v>15</v>
      </c>
      <c r="J189" s="15">
        <v>32517</v>
      </c>
      <c r="K189" s="15">
        <v>38517</v>
      </c>
      <c r="L189" s="11" t="s">
        <v>18</v>
      </c>
      <c r="M189" s="17">
        <v>2019600</v>
      </c>
      <c r="N189" s="17">
        <v>12117600</v>
      </c>
      <c r="O189" s="48" t="s">
        <v>17</v>
      </c>
      <c r="P189" s="11" t="s">
        <v>16</v>
      </c>
      <c r="Q189" s="11" t="s">
        <v>10</v>
      </c>
      <c r="R189" s="16">
        <v>1077085196</v>
      </c>
      <c r="S189" s="16" t="s">
        <v>15</v>
      </c>
      <c r="T189" s="11" t="s">
        <v>136</v>
      </c>
      <c r="U189" s="15" t="s">
        <v>15</v>
      </c>
      <c r="V189" s="11" t="s">
        <v>434</v>
      </c>
      <c r="W189" s="11" t="s">
        <v>13</v>
      </c>
      <c r="X189" s="11" t="s">
        <v>39</v>
      </c>
      <c r="Y189" s="11" t="s">
        <v>284</v>
      </c>
      <c r="Z189" s="27">
        <v>42857</v>
      </c>
      <c r="AA189" s="11" t="s">
        <v>433</v>
      </c>
      <c r="AB189" s="13" t="s">
        <v>12</v>
      </c>
      <c r="AC189" s="11" t="s">
        <v>11</v>
      </c>
      <c r="AD189" s="11" t="s">
        <v>10</v>
      </c>
      <c r="AE189" s="14">
        <v>52778431</v>
      </c>
      <c r="AF189" s="13" t="s">
        <v>416</v>
      </c>
      <c r="AG189" s="11">
        <v>180</v>
      </c>
      <c r="AH189" s="11" t="s">
        <v>8</v>
      </c>
      <c r="AI189" s="11">
        <v>0</v>
      </c>
      <c r="AJ189" s="11" t="s">
        <v>7</v>
      </c>
      <c r="AK189" s="46"/>
      <c r="AL189" s="47"/>
      <c r="AM189" s="46"/>
      <c r="AN189" s="46"/>
      <c r="AO189" s="46"/>
      <c r="AP189" s="26">
        <v>42857</v>
      </c>
      <c r="AQ189" s="26">
        <v>43040</v>
      </c>
      <c r="AR189" s="2"/>
      <c r="AS189" s="11" t="s">
        <v>415</v>
      </c>
      <c r="AT189" s="94">
        <v>42886</v>
      </c>
      <c r="AU189" s="1">
        <v>90</v>
      </c>
      <c r="AV189" s="11" t="s">
        <v>6</v>
      </c>
      <c r="AW189" s="2"/>
      <c r="AX189" s="2"/>
      <c r="AY189" s="1" t="s">
        <v>414</v>
      </c>
      <c r="AZ189" s="10" t="s">
        <v>432</v>
      </c>
      <c r="BA189" s="9">
        <f>N189+AL189</f>
        <v>12117600</v>
      </c>
      <c r="BB189" s="1" t="s">
        <v>48</v>
      </c>
      <c r="BC189" s="1" t="s">
        <v>47</v>
      </c>
      <c r="BD189" s="8" t="s">
        <v>3</v>
      </c>
      <c r="BE189" s="2"/>
      <c r="BF189" s="7" t="s">
        <v>431</v>
      </c>
      <c r="BH189" s="6" t="s">
        <v>411</v>
      </c>
      <c r="BJ189" s="1" t="s">
        <v>0</v>
      </c>
      <c r="BK189" s="91" t="s">
        <v>275</v>
      </c>
      <c r="BL189" s="45"/>
      <c r="BM189" s="45"/>
      <c r="BO189" s="45"/>
    </row>
    <row r="190" spans="1:68" ht="12.75" customHeight="1" x14ac:dyDescent="0.2">
      <c r="A190" s="32" t="s">
        <v>430</v>
      </c>
      <c r="B190" s="31" t="s">
        <v>23</v>
      </c>
      <c r="C190" s="1">
        <v>187</v>
      </c>
      <c r="D190" s="11" t="s">
        <v>429</v>
      </c>
      <c r="E190" s="27">
        <v>42857</v>
      </c>
      <c r="F190" s="11" t="s">
        <v>419</v>
      </c>
      <c r="G190" s="11" t="s">
        <v>59</v>
      </c>
      <c r="H190" s="11" t="s">
        <v>239</v>
      </c>
      <c r="I190" s="30" t="s">
        <v>15</v>
      </c>
      <c r="J190" s="15">
        <v>32317</v>
      </c>
      <c r="K190" s="15">
        <v>38617</v>
      </c>
      <c r="L190" s="11" t="s">
        <v>18</v>
      </c>
      <c r="M190" s="17">
        <v>2019600</v>
      </c>
      <c r="N190" s="17">
        <v>12117600</v>
      </c>
      <c r="O190" s="48" t="s">
        <v>17</v>
      </c>
      <c r="P190" s="11" t="s">
        <v>16</v>
      </c>
      <c r="Q190" s="11" t="s">
        <v>10</v>
      </c>
      <c r="R190" s="16">
        <v>1024467824</v>
      </c>
      <c r="S190" s="16" t="s">
        <v>15</v>
      </c>
      <c r="T190" s="11" t="s">
        <v>266</v>
      </c>
      <c r="U190" s="15" t="s">
        <v>15</v>
      </c>
      <c r="V190" s="11" t="s">
        <v>429</v>
      </c>
      <c r="W190" s="11" t="s">
        <v>13</v>
      </c>
      <c r="X190" s="11" t="s">
        <v>39</v>
      </c>
      <c r="Y190" s="11" t="s">
        <v>284</v>
      </c>
      <c r="Z190" s="27">
        <v>42857</v>
      </c>
      <c r="AA190" s="11" t="s">
        <v>428</v>
      </c>
      <c r="AB190" s="13" t="s">
        <v>12</v>
      </c>
      <c r="AC190" s="11" t="s">
        <v>11</v>
      </c>
      <c r="AD190" s="11" t="s">
        <v>10</v>
      </c>
      <c r="AE190" s="14">
        <v>52778431</v>
      </c>
      <c r="AF190" s="13" t="s">
        <v>416</v>
      </c>
      <c r="AG190" s="11">
        <v>180</v>
      </c>
      <c r="AH190" s="11" t="s">
        <v>8</v>
      </c>
      <c r="AI190" s="11">
        <v>0</v>
      </c>
      <c r="AJ190" s="11" t="s">
        <v>7</v>
      </c>
      <c r="AK190" s="46"/>
      <c r="AL190" s="47"/>
      <c r="AM190" s="46"/>
      <c r="AN190" s="46"/>
      <c r="AO190" s="46"/>
      <c r="AP190" s="26">
        <v>42857</v>
      </c>
      <c r="AQ190" s="26">
        <v>43040</v>
      </c>
      <c r="AR190" s="2"/>
      <c r="AS190" s="11" t="s">
        <v>415</v>
      </c>
      <c r="AT190" s="94">
        <v>42885</v>
      </c>
      <c r="AU190" s="1">
        <v>90</v>
      </c>
      <c r="AV190" s="11" t="s">
        <v>6</v>
      </c>
      <c r="AW190" s="2"/>
      <c r="AX190" s="2"/>
      <c r="AY190" s="1" t="s">
        <v>414</v>
      </c>
      <c r="AZ190" s="10" t="s">
        <v>427</v>
      </c>
      <c r="BA190" s="9">
        <f>N190+AL190</f>
        <v>12117600</v>
      </c>
      <c r="BB190" s="1" t="s">
        <v>270</v>
      </c>
      <c r="BC190" s="1" t="s">
        <v>47</v>
      </c>
      <c r="BD190" s="8" t="s">
        <v>3</v>
      </c>
      <c r="BE190" s="2"/>
      <c r="BF190" s="7" t="s">
        <v>426</v>
      </c>
      <c r="BH190" s="6" t="s">
        <v>411</v>
      </c>
      <c r="BJ190" s="1" t="s">
        <v>0</v>
      </c>
      <c r="BK190" s="91" t="s">
        <v>275</v>
      </c>
      <c r="BL190" s="45"/>
      <c r="BM190" s="45"/>
      <c r="BO190" s="45"/>
    </row>
    <row r="191" spans="1:68" ht="12.75" customHeight="1" x14ac:dyDescent="0.2">
      <c r="A191" s="32" t="s">
        <v>425</v>
      </c>
      <c r="B191" s="31" t="s">
        <v>23</v>
      </c>
      <c r="C191" s="1">
        <v>188</v>
      </c>
      <c r="D191" s="11" t="s">
        <v>424</v>
      </c>
      <c r="E191" s="27">
        <v>42857</v>
      </c>
      <c r="F191" s="11" t="s">
        <v>419</v>
      </c>
      <c r="G191" s="11" t="s">
        <v>59</v>
      </c>
      <c r="H191" s="11" t="s">
        <v>239</v>
      </c>
      <c r="I191" s="30" t="s">
        <v>15</v>
      </c>
      <c r="J191" s="15">
        <v>32417</v>
      </c>
      <c r="K191" s="15">
        <v>38717</v>
      </c>
      <c r="L191" s="11" t="s">
        <v>18</v>
      </c>
      <c r="M191" s="17">
        <v>2019600</v>
      </c>
      <c r="N191" s="17">
        <v>12117600</v>
      </c>
      <c r="O191" s="48" t="s">
        <v>17</v>
      </c>
      <c r="P191" s="11" t="s">
        <v>16</v>
      </c>
      <c r="Q191" s="11" t="s">
        <v>10</v>
      </c>
      <c r="R191" s="16">
        <v>1030577690</v>
      </c>
      <c r="S191" s="16" t="s">
        <v>15</v>
      </c>
      <c r="T191" s="11" t="s">
        <v>55</v>
      </c>
      <c r="U191" s="15" t="s">
        <v>15</v>
      </c>
      <c r="V191" s="11" t="s">
        <v>424</v>
      </c>
      <c r="W191" s="11" t="s">
        <v>13</v>
      </c>
      <c r="X191" s="11" t="s">
        <v>39</v>
      </c>
      <c r="Y191" s="11" t="s">
        <v>284</v>
      </c>
      <c r="Z191" s="27">
        <v>42857</v>
      </c>
      <c r="AA191" s="11" t="s">
        <v>423</v>
      </c>
      <c r="AB191" s="13" t="s">
        <v>12</v>
      </c>
      <c r="AC191" s="11" t="s">
        <v>11</v>
      </c>
      <c r="AD191" s="11" t="s">
        <v>10</v>
      </c>
      <c r="AE191" s="14">
        <v>52778431</v>
      </c>
      <c r="AF191" s="13" t="s">
        <v>416</v>
      </c>
      <c r="AG191" s="11">
        <v>180</v>
      </c>
      <c r="AH191" s="11" t="s">
        <v>8</v>
      </c>
      <c r="AI191" s="11">
        <v>0</v>
      </c>
      <c r="AJ191" s="11" t="s">
        <v>7</v>
      </c>
      <c r="AK191" s="46"/>
      <c r="AL191" s="47"/>
      <c r="AM191" s="46"/>
      <c r="AN191" s="46"/>
      <c r="AO191" s="46"/>
      <c r="AP191" s="26">
        <v>42857</v>
      </c>
      <c r="AQ191" s="26">
        <v>43040</v>
      </c>
      <c r="AR191" s="2"/>
      <c r="AS191" s="11" t="s">
        <v>415</v>
      </c>
      <c r="AT191" s="94">
        <v>42886</v>
      </c>
      <c r="AU191" s="1">
        <v>90</v>
      </c>
      <c r="AV191" s="11" t="s">
        <v>6</v>
      </c>
      <c r="AW191" s="2"/>
      <c r="AX191" s="2"/>
      <c r="AY191" s="1" t="s">
        <v>414</v>
      </c>
      <c r="AZ191" s="10" t="s">
        <v>422</v>
      </c>
      <c r="BA191" s="9">
        <f>N191+AL191</f>
        <v>12117600</v>
      </c>
      <c r="BB191" s="1" t="s">
        <v>270</v>
      </c>
      <c r="BC191" s="1" t="s">
        <v>47</v>
      </c>
      <c r="BD191" s="8" t="s">
        <v>3</v>
      </c>
      <c r="BE191" s="2"/>
      <c r="BF191" s="7" t="s">
        <v>421</v>
      </c>
      <c r="BH191" s="6" t="s">
        <v>411</v>
      </c>
      <c r="BJ191" s="1" t="s">
        <v>0</v>
      </c>
      <c r="BK191" s="91" t="s">
        <v>275</v>
      </c>
      <c r="BL191" s="45"/>
      <c r="BM191" s="45"/>
      <c r="BO191" s="45"/>
    </row>
    <row r="192" spans="1:68" ht="12.75" customHeight="1" x14ac:dyDescent="0.2">
      <c r="A192" s="32" t="s">
        <v>420</v>
      </c>
      <c r="B192" s="31" t="s">
        <v>23</v>
      </c>
      <c r="C192" s="1">
        <v>189</v>
      </c>
      <c r="D192" s="11" t="s">
        <v>418</v>
      </c>
      <c r="E192" s="27">
        <v>42857</v>
      </c>
      <c r="F192" s="11" t="s">
        <v>419</v>
      </c>
      <c r="G192" s="11" t="s">
        <v>59</v>
      </c>
      <c r="H192" s="11" t="s">
        <v>239</v>
      </c>
      <c r="I192" s="30" t="s">
        <v>15</v>
      </c>
      <c r="J192" s="15">
        <v>32817</v>
      </c>
      <c r="K192" s="15">
        <v>38817</v>
      </c>
      <c r="L192" s="11" t="s">
        <v>18</v>
      </c>
      <c r="M192" s="17">
        <v>2019600</v>
      </c>
      <c r="N192" s="17">
        <v>12117600</v>
      </c>
      <c r="O192" s="48" t="s">
        <v>17</v>
      </c>
      <c r="P192" s="11" t="s">
        <v>16</v>
      </c>
      <c r="Q192" s="11" t="s">
        <v>10</v>
      </c>
      <c r="R192" s="16">
        <v>41894698</v>
      </c>
      <c r="S192" s="16" t="s">
        <v>15</v>
      </c>
      <c r="T192" s="11" t="s">
        <v>266</v>
      </c>
      <c r="U192" s="15" t="s">
        <v>15</v>
      </c>
      <c r="V192" s="11" t="s">
        <v>418</v>
      </c>
      <c r="W192" s="11" t="s">
        <v>13</v>
      </c>
      <c r="X192" s="11" t="s">
        <v>39</v>
      </c>
      <c r="Y192" s="11" t="s">
        <v>284</v>
      </c>
      <c r="Z192" s="27">
        <v>42857</v>
      </c>
      <c r="AA192" s="11" t="s">
        <v>417</v>
      </c>
      <c r="AB192" s="13" t="s">
        <v>12</v>
      </c>
      <c r="AC192" s="11" t="s">
        <v>11</v>
      </c>
      <c r="AD192" s="11" t="s">
        <v>10</v>
      </c>
      <c r="AE192" s="14">
        <v>52778431</v>
      </c>
      <c r="AF192" s="13" t="s">
        <v>416</v>
      </c>
      <c r="AG192" s="11">
        <v>180</v>
      </c>
      <c r="AH192" s="11" t="s">
        <v>8</v>
      </c>
      <c r="AI192" s="11">
        <v>0</v>
      </c>
      <c r="AJ192" s="11" t="s">
        <v>7</v>
      </c>
      <c r="AK192" s="46"/>
      <c r="AL192" s="47"/>
      <c r="AM192" s="46"/>
      <c r="AN192" s="46"/>
      <c r="AO192" s="46"/>
      <c r="AP192" s="26">
        <v>42857</v>
      </c>
      <c r="AQ192" s="26">
        <v>43040</v>
      </c>
      <c r="AR192" s="2"/>
      <c r="AS192" s="11" t="s">
        <v>415</v>
      </c>
      <c r="AT192" s="94">
        <v>42886</v>
      </c>
      <c r="AU192" s="1">
        <v>90</v>
      </c>
      <c r="AV192" s="11" t="s">
        <v>6</v>
      </c>
      <c r="AW192" s="2"/>
      <c r="AX192" s="2"/>
      <c r="AY192" s="1" t="s">
        <v>414</v>
      </c>
      <c r="AZ192" s="10" t="s">
        <v>413</v>
      </c>
      <c r="BA192" s="9">
        <f>N192+AL192</f>
        <v>12117600</v>
      </c>
      <c r="BB192" s="1" t="s">
        <v>270</v>
      </c>
      <c r="BC192" s="1" t="s">
        <v>47</v>
      </c>
      <c r="BD192" s="8" t="s">
        <v>3</v>
      </c>
      <c r="BE192" s="2"/>
      <c r="BF192" s="7" t="s">
        <v>412</v>
      </c>
      <c r="BH192" s="6" t="s">
        <v>411</v>
      </c>
      <c r="BJ192" s="1" t="s">
        <v>0</v>
      </c>
      <c r="BK192" s="91" t="s">
        <v>275</v>
      </c>
      <c r="BL192" s="45"/>
      <c r="BM192" s="45"/>
      <c r="BO192" s="45"/>
    </row>
    <row r="193" spans="1:67" ht="12.75" customHeight="1" x14ac:dyDescent="0.25">
      <c r="A193" s="32" t="s">
        <v>410</v>
      </c>
      <c r="B193" s="31" t="s">
        <v>23</v>
      </c>
      <c r="C193" s="1">
        <v>190</v>
      </c>
      <c r="D193" s="11" t="s">
        <v>408</v>
      </c>
      <c r="E193" s="27">
        <v>42858</v>
      </c>
      <c r="F193" s="11" t="s">
        <v>409</v>
      </c>
      <c r="G193" s="11" t="s">
        <v>59</v>
      </c>
      <c r="H193" s="11" t="s">
        <v>239</v>
      </c>
      <c r="I193" s="30" t="s">
        <v>15</v>
      </c>
      <c r="J193" s="15">
        <v>35517</v>
      </c>
      <c r="K193" s="93">
        <v>39017</v>
      </c>
      <c r="L193" s="11" t="s">
        <v>18</v>
      </c>
      <c r="M193" s="17">
        <v>2437800</v>
      </c>
      <c r="N193" s="17">
        <v>14626800</v>
      </c>
      <c r="O193" s="48" t="s">
        <v>17</v>
      </c>
      <c r="P193" s="11" t="s">
        <v>16</v>
      </c>
      <c r="Q193" s="11" t="s">
        <v>10</v>
      </c>
      <c r="R193" s="16">
        <v>80240352</v>
      </c>
      <c r="S193" s="16" t="s">
        <v>15</v>
      </c>
      <c r="T193" s="11" t="s">
        <v>205</v>
      </c>
      <c r="U193" s="15" t="s">
        <v>15</v>
      </c>
      <c r="V193" s="11" t="s">
        <v>408</v>
      </c>
      <c r="W193" s="11" t="s">
        <v>13</v>
      </c>
      <c r="X193" s="11" t="s">
        <v>154</v>
      </c>
      <c r="Y193" s="11" t="s">
        <v>284</v>
      </c>
      <c r="Z193" s="27">
        <v>42858</v>
      </c>
      <c r="AA193" s="11" t="s">
        <v>407</v>
      </c>
      <c r="AB193" s="13" t="s">
        <v>374</v>
      </c>
      <c r="AC193" s="11" t="s">
        <v>11</v>
      </c>
      <c r="AD193" s="11" t="s">
        <v>10</v>
      </c>
      <c r="AE193" s="33">
        <v>26421443</v>
      </c>
      <c r="AF193" s="13" t="s">
        <v>373</v>
      </c>
      <c r="AG193" s="11">
        <v>180</v>
      </c>
      <c r="AH193" s="11" t="s">
        <v>8</v>
      </c>
      <c r="AI193" s="11">
        <v>0</v>
      </c>
      <c r="AJ193" s="11" t="s">
        <v>7</v>
      </c>
      <c r="AK193" s="46"/>
      <c r="AL193" s="47"/>
      <c r="AM193" s="46"/>
      <c r="AN193" s="46"/>
      <c r="AO193" s="46"/>
      <c r="AP193" s="26">
        <v>42858</v>
      </c>
      <c r="AQ193" s="26">
        <v>43041</v>
      </c>
      <c r="AR193" s="2"/>
      <c r="AS193" s="11" t="s">
        <v>6</v>
      </c>
      <c r="AT193" s="2"/>
      <c r="AU193" s="2"/>
      <c r="AV193" s="11" t="s">
        <v>6</v>
      </c>
      <c r="AW193" s="2"/>
      <c r="AX193" s="2"/>
      <c r="AZ193" s="10" t="s">
        <v>406</v>
      </c>
      <c r="BA193" s="9">
        <f>N193+AL193</f>
        <v>14626800</v>
      </c>
      <c r="BB193" s="1" t="s">
        <v>373</v>
      </c>
      <c r="BC193" s="1" t="s">
        <v>47</v>
      </c>
      <c r="BD193" s="8" t="s">
        <v>3</v>
      </c>
      <c r="BE193" s="2"/>
      <c r="BF193" s="7" t="s">
        <v>405</v>
      </c>
      <c r="BH193" s="6" t="s">
        <v>1</v>
      </c>
      <c r="BJ193" s="1" t="s">
        <v>0</v>
      </c>
      <c r="BK193" s="91" t="s">
        <v>275</v>
      </c>
      <c r="BL193" s="45"/>
      <c r="BM193" s="45"/>
      <c r="BO193" s="45"/>
    </row>
    <row r="194" spans="1:67" ht="12.75" customHeight="1" x14ac:dyDescent="0.25">
      <c r="A194" s="32" t="s">
        <v>404</v>
      </c>
      <c r="B194" s="31" t="s">
        <v>23</v>
      </c>
      <c r="C194" s="1">
        <v>191</v>
      </c>
      <c r="D194" s="11" t="s">
        <v>402</v>
      </c>
      <c r="E194" s="27">
        <v>42859</v>
      </c>
      <c r="F194" s="11" t="s">
        <v>403</v>
      </c>
      <c r="G194" s="11" t="s">
        <v>59</v>
      </c>
      <c r="H194" s="11" t="s">
        <v>239</v>
      </c>
      <c r="I194" s="30" t="s">
        <v>15</v>
      </c>
      <c r="J194" s="15">
        <v>34117</v>
      </c>
      <c r="K194" s="15">
        <v>39217</v>
      </c>
      <c r="L194" s="11" t="s">
        <v>18</v>
      </c>
      <c r="M194" s="17">
        <v>2917200</v>
      </c>
      <c r="N194" s="17">
        <v>8751600</v>
      </c>
      <c r="O194" s="48" t="s">
        <v>17</v>
      </c>
      <c r="P194" s="11" t="s">
        <v>16</v>
      </c>
      <c r="Q194" s="11" t="s">
        <v>10</v>
      </c>
      <c r="R194" s="16">
        <v>60385469</v>
      </c>
      <c r="S194" s="16" t="s">
        <v>15</v>
      </c>
      <c r="T194" s="11" t="s">
        <v>136</v>
      </c>
      <c r="U194" s="15" t="s">
        <v>15</v>
      </c>
      <c r="V194" s="11" t="s">
        <v>402</v>
      </c>
      <c r="W194" s="11" t="s">
        <v>13</v>
      </c>
      <c r="X194" s="11" t="s">
        <v>39</v>
      </c>
      <c r="Y194" s="11" t="s">
        <v>284</v>
      </c>
      <c r="Z194" s="27">
        <v>42859</v>
      </c>
      <c r="AA194" s="11" t="s">
        <v>396</v>
      </c>
      <c r="AB194" s="13" t="s">
        <v>100</v>
      </c>
      <c r="AC194" s="11" t="s">
        <v>11</v>
      </c>
      <c r="AD194" s="11" t="s">
        <v>10</v>
      </c>
      <c r="AE194" s="33">
        <v>52260278</v>
      </c>
      <c r="AF194" s="13" t="s">
        <v>99</v>
      </c>
      <c r="AG194" s="11">
        <v>90</v>
      </c>
      <c r="AH194" s="11" t="s">
        <v>8</v>
      </c>
      <c r="AI194" s="11">
        <v>0</v>
      </c>
      <c r="AJ194" s="11" t="s">
        <v>7</v>
      </c>
      <c r="AK194" s="46"/>
      <c r="AL194" s="47"/>
      <c r="AM194" s="46"/>
      <c r="AN194" s="46"/>
      <c r="AO194" s="46"/>
      <c r="AP194" s="26">
        <v>42859</v>
      </c>
      <c r="AQ194" s="26">
        <v>42950</v>
      </c>
      <c r="AR194" s="2"/>
      <c r="AS194" s="11" t="s">
        <v>6</v>
      </c>
      <c r="AT194" s="2"/>
      <c r="AU194" s="2"/>
      <c r="AV194" s="11" t="s">
        <v>6</v>
      </c>
      <c r="AW194" s="2"/>
      <c r="AX194" s="2"/>
      <c r="AY194" s="2"/>
      <c r="AZ194" s="10" t="s">
        <v>401</v>
      </c>
      <c r="BA194" s="9">
        <f>N194+AL194</f>
        <v>8751600</v>
      </c>
      <c r="BB194" s="1" t="s">
        <v>48</v>
      </c>
      <c r="BC194" s="1" t="s">
        <v>47</v>
      </c>
      <c r="BD194" s="1" t="s">
        <v>202</v>
      </c>
      <c r="BE194" s="2"/>
      <c r="BF194" s="7" t="s">
        <v>400</v>
      </c>
      <c r="BH194" s="6" t="s">
        <v>1</v>
      </c>
      <c r="BI194" s="6" t="s">
        <v>0</v>
      </c>
      <c r="BK194" s="90" t="s">
        <v>260</v>
      </c>
      <c r="BL194" s="45"/>
      <c r="BM194" s="45"/>
      <c r="BO194" s="45"/>
    </row>
    <row r="195" spans="1:67" ht="12.75" customHeight="1" x14ac:dyDescent="0.25">
      <c r="A195" s="32" t="s">
        <v>399</v>
      </c>
      <c r="B195" s="31" t="s">
        <v>23</v>
      </c>
      <c r="C195" s="1">
        <v>192</v>
      </c>
      <c r="D195" s="11" t="s">
        <v>397</v>
      </c>
      <c r="E195" s="27">
        <v>42860</v>
      </c>
      <c r="F195" s="11" t="s">
        <v>398</v>
      </c>
      <c r="G195" s="11" t="s">
        <v>59</v>
      </c>
      <c r="H195" s="11" t="s">
        <v>239</v>
      </c>
      <c r="I195" s="30" t="s">
        <v>15</v>
      </c>
      <c r="J195" s="15">
        <v>35117</v>
      </c>
      <c r="K195" s="15">
        <v>40417</v>
      </c>
      <c r="L195" s="11" t="s">
        <v>18</v>
      </c>
      <c r="M195" s="17">
        <v>3559800</v>
      </c>
      <c r="N195" s="17">
        <v>21358800</v>
      </c>
      <c r="O195" s="48" t="s">
        <v>17</v>
      </c>
      <c r="P195" s="11" t="s">
        <v>16</v>
      </c>
      <c r="Q195" s="11" t="s">
        <v>10</v>
      </c>
      <c r="R195" s="16">
        <v>1076653130</v>
      </c>
      <c r="S195" s="16" t="s">
        <v>15</v>
      </c>
      <c r="T195" s="11" t="s">
        <v>55</v>
      </c>
      <c r="U195" s="15" t="s">
        <v>15</v>
      </c>
      <c r="V195" s="11" t="s">
        <v>397</v>
      </c>
      <c r="W195" s="11" t="s">
        <v>13</v>
      </c>
      <c r="X195" s="11" t="s">
        <v>39</v>
      </c>
      <c r="Y195" s="11" t="s">
        <v>284</v>
      </c>
      <c r="Z195" s="27">
        <v>42860</v>
      </c>
      <c r="AA195" s="11" t="s">
        <v>396</v>
      </c>
      <c r="AB195" s="13" t="s">
        <v>100</v>
      </c>
      <c r="AC195" s="11" t="s">
        <v>11</v>
      </c>
      <c r="AD195" s="11" t="s">
        <v>10</v>
      </c>
      <c r="AE195" s="33">
        <v>52260278</v>
      </c>
      <c r="AF195" s="13" t="s">
        <v>99</v>
      </c>
      <c r="AG195" s="11">
        <v>180</v>
      </c>
      <c r="AH195" s="11" t="s">
        <v>8</v>
      </c>
      <c r="AI195" s="11">
        <v>0</v>
      </c>
      <c r="AJ195" s="11" t="s">
        <v>7</v>
      </c>
      <c r="AK195" s="46"/>
      <c r="AL195" s="47"/>
      <c r="AM195" s="46"/>
      <c r="AN195" s="46"/>
      <c r="AO195" s="46"/>
      <c r="AP195" s="27">
        <v>42860</v>
      </c>
      <c r="AQ195" s="26">
        <v>43043</v>
      </c>
      <c r="AR195" s="2"/>
      <c r="AS195" s="11" t="s">
        <v>6</v>
      </c>
      <c r="AT195" s="2"/>
      <c r="AU195" s="2"/>
      <c r="AV195" s="11" t="s">
        <v>6</v>
      </c>
      <c r="AW195" s="2"/>
      <c r="AX195" s="2"/>
      <c r="AY195" s="2"/>
      <c r="AZ195" s="10" t="s">
        <v>395</v>
      </c>
      <c r="BA195" s="9">
        <f>N195+AL195</f>
        <v>21358800</v>
      </c>
      <c r="BB195" s="1" t="s">
        <v>5</v>
      </c>
      <c r="BC195" s="1" t="s">
        <v>47</v>
      </c>
      <c r="BD195" s="1" t="s">
        <v>202</v>
      </c>
      <c r="BE195" s="2"/>
      <c r="BF195" s="7" t="s">
        <v>394</v>
      </c>
      <c r="BH195" s="6" t="s">
        <v>1</v>
      </c>
      <c r="BJ195" s="6" t="s">
        <v>0</v>
      </c>
      <c r="BK195" s="90" t="s">
        <v>260</v>
      </c>
      <c r="BL195" s="45"/>
      <c r="BM195" s="45"/>
      <c r="BO195" s="45"/>
    </row>
    <row r="196" spans="1:67" ht="12.75" customHeight="1" x14ac:dyDescent="0.25">
      <c r="A196" s="32" t="s">
        <v>393</v>
      </c>
      <c r="B196" s="31" t="s">
        <v>23</v>
      </c>
      <c r="C196" s="1">
        <v>193</v>
      </c>
      <c r="D196" s="11" t="s">
        <v>391</v>
      </c>
      <c r="E196" s="27">
        <v>42860</v>
      </c>
      <c r="F196" s="11" t="s">
        <v>392</v>
      </c>
      <c r="G196" s="11" t="s">
        <v>59</v>
      </c>
      <c r="H196" s="11" t="s">
        <v>239</v>
      </c>
      <c r="I196" s="30" t="s">
        <v>15</v>
      </c>
      <c r="J196" s="15">
        <v>31317</v>
      </c>
      <c r="K196" s="15">
        <v>40517</v>
      </c>
      <c r="L196" s="11" t="s">
        <v>18</v>
      </c>
      <c r="M196" s="17">
        <v>4987800</v>
      </c>
      <c r="N196" s="17">
        <v>29926800</v>
      </c>
      <c r="O196" s="48" t="s">
        <v>17</v>
      </c>
      <c r="P196" s="11" t="s">
        <v>16</v>
      </c>
      <c r="Q196" s="11" t="s">
        <v>10</v>
      </c>
      <c r="R196" s="16">
        <v>52468918</v>
      </c>
      <c r="S196" s="16" t="s">
        <v>15</v>
      </c>
      <c r="T196" s="11" t="s">
        <v>156</v>
      </c>
      <c r="U196" s="15" t="s">
        <v>15</v>
      </c>
      <c r="V196" s="11" t="s">
        <v>391</v>
      </c>
      <c r="W196" s="11" t="s">
        <v>13</v>
      </c>
      <c r="X196" s="11" t="s">
        <v>39</v>
      </c>
      <c r="Y196" s="11" t="s">
        <v>284</v>
      </c>
      <c r="Z196" s="27">
        <v>42860</v>
      </c>
      <c r="AA196" s="11" t="s">
        <v>390</v>
      </c>
      <c r="AB196" s="13" t="s">
        <v>100</v>
      </c>
      <c r="AC196" s="11" t="s">
        <v>11</v>
      </c>
      <c r="AD196" s="11" t="s">
        <v>10</v>
      </c>
      <c r="AE196" s="33">
        <v>52260278</v>
      </c>
      <c r="AF196" s="13" t="s">
        <v>99</v>
      </c>
      <c r="AG196" s="11">
        <v>180</v>
      </c>
      <c r="AH196" s="11" t="s">
        <v>8</v>
      </c>
      <c r="AI196" s="11">
        <v>0</v>
      </c>
      <c r="AJ196" s="11" t="s">
        <v>7</v>
      </c>
      <c r="AK196" s="46"/>
      <c r="AL196" s="47"/>
      <c r="AM196" s="46"/>
      <c r="AN196" s="46"/>
      <c r="AO196" s="46"/>
      <c r="AP196" s="27">
        <v>42860</v>
      </c>
      <c r="AQ196" s="26">
        <v>43043</v>
      </c>
      <c r="AR196" s="2"/>
      <c r="AS196" s="11" t="s">
        <v>6</v>
      </c>
      <c r="AT196" s="2"/>
      <c r="AU196" s="2"/>
      <c r="AV196" s="11" t="s">
        <v>6</v>
      </c>
      <c r="AW196" s="2"/>
      <c r="AX196" s="2"/>
      <c r="AY196" s="2"/>
      <c r="AZ196" s="10" t="s">
        <v>389</v>
      </c>
      <c r="BA196" s="9">
        <f>N196+AL196</f>
        <v>29926800</v>
      </c>
      <c r="BB196" s="1" t="s">
        <v>5</v>
      </c>
      <c r="BC196" s="1" t="s">
        <v>47</v>
      </c>
      <c r="BD196" s="1" t="s">
        <v>202</v>
      </c>
      <c r="BE196" s="2"/>
      <c r="BF196" s="7" t="s">
        <v>388</v>
      </c>
      <c r="BH196" s="6" t="s">
        <v>1</v>
      </c>
      <c r="BJ196" s="6" t="s">
        <v>0</v>
      </c>
      <c r="BK196" s="90" t="s">
        <v>260</v>
      </c>
      <c r="BL196" s="45"/>
      <c r="BM196" s="45"/>
      <c r="BO196" s="45"/>
    </row>
    <row r="197" spans="1:67" ht="12.75" customHeight="1" x14ac:dyDescent="0.25">
      <c r="A197" s="32" t="s">
        <v>387</v>
      </c>
      <c r="B197" s="31" t="s">
        <v>23</v>
      </c>
      <c r="C197" s="1">
        <v>194</v>
      </c>
      <c r="D197" s="11" t="s">
        <v>278</v>
      </c>
      <c r="E197" s="27">
        <v>42864</v>
      </c>
      <c r="F197" s="11" t="s">
        <v>279</v>
      </c>
      <c r="G197" s="11" t="s">
        <v>59</v>
      </c>
      <c r="H197" s="11" t="s">
        <v>239</v>
      </c>
      <c r="I197" s="30" t="s">
        <v>15</v>
      </c>
      <c r="J197" s="15">
        <v>35717</v>
      </c>
      <c r="K197" s="15">
        <v>41117</v>
      </c>
      <c r="L197" s="11" t="s">
        <v>18</v>
      </c>
      <c r="M197" s="17">
        <v>2437800</v>
      </c>
      <c r="N197" s="17">
        <v>4875600</v>
      </c>
      <c r="O197" s="48" t="s">
        <v>17</v>
      </c>
      <c r="P197" s="11" t="s">
        <v>16</v>
      </c>
      <c r="Q197" s="11" t="s">
        <v>10</v>
      </c>
      <c r="R197" s="16">
        <v>79144699</v>
      </c>
      <c r="S197" s="16" t="s">
        <v>15</v>
      </c>
      <c r="T197" s="11" t="s">
        <v>41</v>
      </c>
      <c r="U197" s="15" t="s">
        <v>15</v>
      </c>
      <c r="V197" s="11" t="s">
        <v>278</v>
      </c>
      <c r="W197" s="11" t="s">
        <v>13</v>
      </c>
      <c r="X197" s="11" t="s">
        <v>39</v>
      </c>
      <c r="Y197" s="11" t="s">
        <v>284</v>
      </c>
      <c r="Z197" s="27">
        <v>42864</v>
      </c>
      <c r="AA197" s="11" t="s">
        <v>386</v>
      </c>
      <c r="AB197" s="13" t="s">
        <v>100</v>
      </c>
      <c r="AC197" s="11" t="s">
        <v>11</v>
      </c>
      <c r="AD197" s="11" t="s">
        <v>10</v>
      </c>
      <c r="AE197" s="33">
        <v>52260278</v>
      </c>
      <c r="AF197" s="13" t="s">
        <v>99</v>
      </c>
      <c r="AG197" s="11">
        <v>60</v>
      </c>
      <c r="AH197" s="11" t="s">
        <v>8</v>
      </c>
      <c r="AI197" s="11">
        <v>0</v>
      </c>
      <c r="AJ197" s="11" t="s">
        <v>7</v>
      </c>
      <c r="AK197" s="46"/>
      <c r="AL197" s="47"/>
      <c r="AM197" s="46"/>
      <c r="AN197" s="46"/>
      <c r="AO197" s="46"/>
      <c r="AP197" s="27">
        <v>42864</v>
      </c>
      <c r="AQ197" s="26">
        <v>42924</v>
      </c>
      <c r="AR197" s="2"/>
      <c r="AS197" s="11" t="s">
        <v>6</v>
      </c>
      <c r="AT197" s="2"/>
      <c r="AU197" s="2"/>
      <c r="AV197" s="11" t="s">
        <v>6</v>
      </c>
      <c r="AW197" s="2"/>
      <c r="AX197" s="2"/>
      <c r="AY197" s="2"/>
      <c r="AZ197" s="10" t="s">
        <v>385</v>
      </c>
      <c r="BA197" s="9">
        <f>N197+AL197</f>
        <v>4875600</v>
      </c>
      <c r="BB197" s="1" t="s">
        <v>48</v>
      </c>
      <c r="BC197" s="1" t="s">
        <v>47</v>
      </c>
      <c r="BD197" s="1" t="s">
        <v>202</v>
      </c>
      <c r="BE197" s="2"/>
      <c r="BF197" s="7" t="s">
        <v>384</v>
      </c>
      <c r="BH197" s="6" t="s">
        <v>1</v>
      </c>
      <c r="BI197" s="6" t="s">
        <v>0</v>
      </c>
      <c r="BK197" s="91" t="s">
        <v>275</v>
      </c>
      <c r="BL197" s="45"/>
      <c r="BM197" s="45"/>
      <c r="BO197" s="45"/>
    </row>
    <row r="198" spans="1:67" ht="12.75" customHeight="1" x14ac:dyDescent="0.25">
      <c r="A198" s="32" t="s">
        <v>383</v>
      </c>
      <c r="B198" s="31" t="s">
        <v>23</v>
      </c>
      <c r="C198" s="1">
        <v>195</v>
      </c>
      <c r="D198" s="11" t="s">
        <v>381</v>
      </c>
      <c r="E198" s="27">
        <v>42866</v>
      </c>
      <c r="F198" s="11" t="s">
        <v>382</v>
      </c>
      <c r="G198" s="11" t="s">
        <v>59</v>
      </c>
      <c r="H198" s="11" t="s">
        <v>239</v>
      </c>
      <c r="I198" s="30" t="s">
        <v>15</v>
      </c>
      <c r="J198" s="15">
        <v>36217</v>
      </c>
      <c r="K198" s="15">
        <v>41217</v>
      </c>
      <c r="L198" s="11" t="s">
        <v>138</v>
      </c>
      <c r="M198" s="17">
        <v>2917200</v>
      </c>
      <c r="N198" s="17">
        <v>17503200</v>
      </c>
      <c r="O198" s="48" t="s">
        <v>17</v>
      </c>
      <c r="P198" s="11" t="s">
        <v>16</v>
      </c>
      <c r="Q198" s="11" t="s">
        <v>10</v>
      </c>
      <c r="R198" s="16">
        <v>79771679</v>
      </c>
      <c r="S198" s="16" t="s">
        <v>15</v>
      </c>
      <c r="T198" s="11" t="s">
        <v>266</v>
      </c>
      <c r="U198" s="15" t="s">
        <v>15</v>
      </c>
      <c r="V198" s="11" t="s">
        <v>381</v>
      </c>
      <c r="W198" s="11" t="s">
        <v>13</v>
      </c>
      <c r="X198" s="11" t="s">
        <v>39</v>
      </c>
      <c r="Y198" s="11" t="s">
        <v>284</v>
      </c>
      <c r="Z198" s="27">
        <v>42866</v>
      </c>
      <c r="AA198" s="11" t="s">
        <v>380</v>
      </c>
      <c r="AB198" s="13" t="s">
        <v>132</v>
      </c>
      <c r="AC198" s="11" t="s">
        <v>11</v>
      </c>
      <c r="AD198" s="11" t="s">
        <v>10</v>
      </c>
      <c r="AE198" s="55">
        <v>80215978</v>
      </c>
      <c r="AF198" s="53" t="s">
        <v>131</v>
      </c>
      <c r="AG198" s="11">
        <v>180</v>
      </c>
      <c r="AH198" s="11" t="s">
        <v>8</v>
      </c>
      <c r="AI198" s="11">
        <v>0</v>
      </c>
      <c r="AJ198" s="11" t="s">
        <v>7</v>
      </c>
      <c r="AK198" s="46"/>
      <c r="AL198" s="47"/>
      <c r="AM198" s="46"/>
      <c r="AN198" s="46"/>
      <c r="AO198" s="46"/>
      <c r="AP198" s="27">
        <v>42866</v>
      </c>
      <c r="AQ198" s="26">
        <v>43049</v>
      </c>
      <c r="AR198" s="2"/>
      <c r="AS198" s="11" t="s">
        <v>6</v>
      </c>
      <c r="AT198" s="2"/>
      <c r="AU198" s="2"/>
      <c r="AV198" s="11" t="s">
        <v>6</v>
      </c>
      <c r="AW198" s="2"/>
      <c r="AX198" s="2"/>
      <c r="AY198" s="2"/>
      <c r="AZ198" s="10" t="s">
        <v>379</v>
      </c>
      <c r="BA198" s="9">
        <f>N198+AL198</f>
        <v>17503200</v>
      </c>
      <c r="BB198" s="1" t="s">
        <v>48</v>
      </c>
      <c r="BC198" s="1" t="s">
        <v>47</v>
      </c>
      <c r="BD198" s="1" t="s">
        <v>202</v>
      </c>
      <c r="BE198" s="2"/>
      <c r="BF198" s="7" t="s">
        <v>378</v>
      </c>
      <c r="BH198" s="6" t="s">
        <v>1</v>
      </c>
      <c r="BJ198" s="6" t="s">
        <v>0</v>
      </c>
      <c r="BK198" s="90" t="s">
        <v>260</v>
      </c>
      <c r="BL198" s="45"/>
      <c r="BM198" s="45"/>
      <c r="BO198" s="45"/>
    </row>
    <row r="199" spans="1:67" ht="12.75" customHeight="1" x14ac:dyDescent="0.25">
      <c r="A199" s="32" t="s">
        <v>377</v>
      </c>
      <c r="B199" s="31" t="s">
        <v>23</v>
      </c>
      <c r="C199" s="1">
        <v>196</v>
      </c>
      <c r="D199" s="11" t="s">
        <v>256</v>
      </c>
      <c r="E199" s="27">
        <v>42867</v>
      </c>
      <c r="F199" s="11" t="s">
        <v>376</v>
      </c>
      <c r="G199" s="11" t="s">
        <v>59</v>
      </c>
      <c r="H199" s="11" t="s">
        <v>239</v>
      </c>
      <c r="I199" s="30" t="s">
        <v>15</v>
      </c>
      <c r="J199" s="15">
        <v>35317</v>
      </c>
      <c r="K199" s="15">
        <v>41317</v>
      </c>
      <c r="L199" s="11" t="s">
        <v>18</v>
      </c>
      <c r="M199" s="17">
        <v>4457400</v>
      </c>
      <c r="N199" s="17">
        <v>26744400</v>
      </c>
      <c r="O199" s="48" t="s">
        <v>17</v>
      </c>
      <c r="P199" s="11" t="s">
        <v>16</v>
      </c>
      <c r="Q199" s="11" t="s">
        <v>10</v>
      </c>
      <c r="R199" s="16">
        <v>93414563</v>
      </c>
      <c r="S199" s="16" t="s">
        <v>15</v>
      </c>
      <c r="T199" s="11" t="s">
        <v>136</v>
      </c>
      <c r="U199" s="15" t="s">
        <v>15</v>
      </c>
      <c r="V199" s="11" t="s">
        <v>256</v>
      </c>
      <c r="W199" s="11" t="s">
        <v>13</v>
      </c>
      <c r="X199" s="11" t="s">
        <v>39</v>
      </c>
      <c r="Y199" s="11" t="s">
        <v>284</v>
      </c>
      <c r="Z199" s="27">
        <v>42867</v>
      </c>
      <c r="AA199" s="11" t="s">
        <v>375</v>
      </c>
      <c r="AB199" s="13" t="s">
        <v>374</v>
      </c>
      <c r="AC199" s="11" t="s">
        <v>11</v>
      </c>
      <c r="AD199" s="11" t="s">
        <v>10</v>
      </c>
      <c r="AE199" s="33">
        <v>26421443</v>
      </c>
      <c r="AF199" s="13" t="s">
        <v>373</v>
      </c>
      <c r="AG199" s="11">
        <v>180</v>
      </c>
      <c r="AH199" s="11" t="s">
        <v>8</v>
      </c>
      <c r="AI199" s="11">
        <v>0</v>
      </c>
      <c r="AJ199" s="11" t="s">
        <v>7</v>
      </c>
      <c r="AK199" s="46"/>
      <c r="AL199" s="47"/>
      <c r="AM199" s="46"/>
      <c r="AN199" s="46"/>
      <c r="AO199" s="46"/>
      <c r="AP199" s="27">
        <v>42867</v>
      </c>
      <c r="AQ199" s="26">
        <v>43050</v>
      </c>
      <c r="AR199" s="2"/>
      <c r="AS199" s="11" t="s">
        <v>6</v>
      </c>
      <c r="AT199" s="2"/>
      <c r="AU199" s="2"/>
      <c r="AV199" s="11" t="s">
        <v>6</v>
      </c>
      <c r="AW199" s="2"/>
      <c r="AX199" s="2"/>
      <c r="AY199" s="2"/>
      <c r="AZ199" s="10" t="s">
        <v>372</v>
      </c>
      <c r="BA199" s="9">
        <f>N199+AL199</f>
        <v>26744400</v>
      </c>
      <c r="BB199" s="1" t="s">
        <v>48</v>
      </c>
      <c r="BC199" s="1" t="s">
        <v>47</v>
      </c>
      <c r="BD199" s="1" t="s">
        <v>202</v>
      </c>
      <c r="BE199" s="2"/>
      <c r="BF199" s="7" t="s">
        <v>371</v>
      </c>
      <c r="BH199" s="6" t="s">
        <v>1</v>
      </c>
      <c r="BJ199" s="6" t="s">
        <v>0</v>
      </c>
      <c r="BK199" s="90" t="s">
        <v>260</v>
      </c>
      <c r="BL199" s="45"/>
      <c r="BM199" s="45"/>
      <c r="BO199" s="45"/>
    </row>
    <row r="200" spans="1:67" ht="12.75" customHeight="1" x14ac:dyDescent="0.25">
      <c r="A200" s="32" t="s">
        <v>370</v>
      </c>
      <c r="B200" s="31" t="s">
        <v>23</v>
      </c>
      <c r="C200" s="1">
        <v>197</v>
      </c>
      <c r="D200" s="11" t="s">
        <v>368</v>
      </c>
      <c r="E200" s="27">
        <v>42874</v>
      </c>
      <c r="F200" s="11" t="s">
        <v>369</v>
      </c>
      <c r="G200" s="11" t="s">
        <v>59</v>
      </c>
      <c r="H200" s="11" t="s">
        <v>239</v>
      </c>
      <c r="I200" s="30" t="s">
        <v>15</v>
      </c>
      <c r="J200" s="15">
        <v>41917</v>
      </c>
      <c r="K200" s="15">
        <v>37217</v>
      </c>
      <c r="L200" s="11" t="s">
        <v>18</v>
      </c>
      <c r="M200" s="17">
        <v>4987800</v>
      </c>
      <c r="N200" s="17">
        <v>34914600</v>
      </c>
      <c r="O200" s="48" t="s">
        <v>17</v>
      </c>
      <c r="P200" s="11" t="s">
        <v>16</v>
      </c>
      <c r="Q200" s="11" t="s">
        <v>10</v>
      </c>
      <c r="R200" s="16">
        <v>53905320</v>
      </c>
      <c r="S200" s="16" t="s">
        <v>15</v>
      </c>
      <c r="T200" s="11" t="s">
        <v>27</v>
      </c>
      <c r="U200" s="15" t="s">
        <v>15</v>
      </c>
      <c r="V200" s="11" t="s">
        <v>368</v>
      </c>
      <c r="W200" s="11" t="s">
        <v>13</v>
      </c>
      <c r="X200" s="11" t="s">
        <v>39</v>
      </c>
      <c r="Y200" s="11" t="s">
        <v>284</v>
      </c>
      <c r="Z200" s="27">
        <v>42874</v>
      </c>
      <c r="AA200" s="11" t="s">
        <v>367</v>
      </c>
      <c r="AB200" s="13" t="s">
        <v>79</v>
      </c>
      <c r="AC200" s="11" t="s">
        <v>11</v>
      </c>
      <c r="AD200" s="11" t="s">
        <v>10</v>
      </c>
      <c r="AE200" s="33">
        <v>79596704</v>
      </c>
      <c r="AF200" s="13" t="s">
        <v>78</v>
      </c>
      <c r="AG200" s="11">
        <v>210</v>
      </c>
      <c r="AH200" s="11" t="s">
        <v>8</v>
      </c>
      <c r="AI200" s="11">
        <v>0</v>
      </c>
      <c r="AJ200" s="11" t="s">
        <v>7</v>
      </c>
      <c r="AK200" s="46"/>
      <c r="AL200" s="47"/>
      <c r="AM200" s="46"/>
      <c r="AN200" s="46"/>
      <c r="AO200" s="46"/>
      <c r="AP200" s="26">
        <v>42874</v>
      </c>
      <c r="AQ200" s="26">
        <v>43087</v>
      </c>
      <c r="AR200" s="2"/>
      <c r="AS200" s="11" t="s">
        <v>6</v>
      </c>
      <c r="AT200" s="2"/>
      <c r="AU200" s="2"/>
      <c r="AV200" s="11" t="s">
        <v>6</v>
      </c>
      <c r="AW200" s="2"/>
      <c r="AX200" s="2"/>
      <c r="AY200" s="2"/>
      <c r="AZ200" s="10" t="s">
        <v>366</v>
      </c>
      <c r="BA200" s="9">
        <f>N200+AL200</f>
        <v>34914600</v>
      </c>
      <c r="BB200" s="1" t="s">
        <v>256</v>
      </c>
      <c r="BC200" s="1" t="s">
        <v>47</v>
      </c>
      <c r="BD200" s="1" t="s">
        <v>202</v>
      </c>
      <c r="BE200" s="2"/>
      <c r="BF200" s="7" t="s">
        <v>365</v>
      </c>
      <c r="BH200" s="6" t="s">
        <v>1</v>
      </c>
      <c r="BJ200" s="6" t="s">
        <v>0</v>
      </c>
      <c r="BK200" s="90" t="s">
        <v>260</v>
      </c>
      <c r="BL200" s="45"/>
      <c r="BM200" s="45"/>
      <c r="BO200" s="45"/>
    </row>
    <row r="201" spans="1:67" ht="12.75" customHeight="1" x14ac:dyDescent="0.25">
      <c r="A201" s="32" t="s">
        <v>364</v>
      </c>
      <c r="B201" s="31" t="s">
        <v>23</v>
      </c>
      <c r="C201" s="1">
        <v>198</v>
      </c>
      <c r="D201" s="11" t="s">
        <v>362</v>
      </c>
      <c r="E201" s="27">
        <v>42878</v>
      </c>
      <c r="F201" s="11" t="s">
        <v>363</v>
      </c>
      <c r="G201" s="11" t="s">
        <v>59</v>
      </c>
      <c r="H201" s="11" t="s">
        <v>239</v>
      </c>
      <c r="I201" s="30" t="s">
        <v>15</v>
      </c>
      <c r="J201" s="15">
        <v>37317</v>
      </c>
      <c r="K201" s="15">
        <v>42517</v>
      </c>
      <c r="L201" s="11" t="s">
        <v>42</v>
      </c>
      <c r="M201" s="17">
        <v>4457400</v>
      </c>
      <c r="N201" s="17">
        <v>31201800</v>
      </c>
      <c r="O201" s="48" t="s">
        <v>17</v>
      </c>
      <c r="P201" s="11" t="s">
        <v>16</v>
      </c>
      <c r="Q201" s="11" t="s">
        <v>10</v>
      </c>
      <c r="R201" s="16">
        <v>1020747020</v>
      </c>
      <c r="S201" s="16" t="s">
        <v>15</v>
      </c>
      <c r="T201" s="11" t="s">
        <v>266</v>
      </c>
      <c r="U201" s="15" t="s">
        <v>15</v>
      </c>
      <c r="V201" s="11" t="s">
        <v>362</v>
      </c>
      <c r="W201" s="11" t="s">
        <v>13</v>
      </c>
      <c r="X201" s="11" t="s">
        <v>39</v>
      </c>
      <c r="Y201" s="11" t="s">
        <v>284</v>
      </c>
      <c r="Z201" s="27">
        <v>42878</v>
      </c>
      <c r="AA201" s="11" t="s">
        <v>361</v>
      </c>
      <c r="AB201" s="13" t="s">
        <v>360</v>
      </c>
      <c r="AC201" s="11" t="s">
        <v>11</v>
      </c>
      <c r="AD201" s="11" t="s">
        <v>10</v>
      </c>
      <c r="AE201" s="33">
        <v>52973402</v>
      </c>
      <c r="AF201" s="53" t="s">
        <v>359</v>
      </c>
      <c r="AG201" s="11">
        <v>210</v>
      </c>
      <c r="AH201" s="11" t="s">
        <v>8</v>
      </c>
      <c r="AI201" s="11">
        <v>0</v>
      </c>
      <c r="AJ201" s="11" t="s">
        <v>7</v>
      </c>
      <c r="AK201" s="46"/>
      <c r="AL201" s="47"/>
      <c r="AM201" s="46"/>
      <c r="AN201" s="46"/>
      <c r="AO201" s="46"/>
      <c r="AP201" s="26">
        <v>42878</v>
      </c>
      <c r="AQ201" s="26">
        <v>43091</v>
      </c>
      <c r="AR201" s="2"/>
      <c r="AS201" s="11" t="s">
        <v>6</v>
      </c>
      <c r="AT201" s="2"/>
      <c r="AU201" s="2"/>
      <c r="AV201" s="11" t="s">
        <v>6</v>
      </c>
      <c r="AW201" s="2"/>
      <c r="AX201" s="2"/>
      <c r="AY201" s="2"/>
      <c r="AZ201" s="10" t="s">
        <v>358</v>
      </c>
      <c r="BA201" s="9">
        <f>N201+AL201</f>
        <v>31201800</v>
      </c>
      <c r="BB201" s="1" t="s">
        <v>5</v>
      </c>
      <c r="BC201" s="1" t="s">
        <v>47</v>
      </c>
      <c r="BD201" s="1" t="s">
        <v>202</v>
      </c>
      <c r="BE201" s="2"/>
      <c r="BF201" s="7" t="s">
        <v>357</v>
      </c>
      <c r="BH201" s="6" t="s">
        <v>1</v>
      </c>
      <c r="BJ201" s="6" t="s">
        <v>0</v>
      </c>
      <c r="BK201" s="90" t="s">
        <v>260</v>
      </c>
      <c r="BL201" s="45"/>
      <c r="BM201" s="45"/>
      <c r="BO201" s="45"/>
    </row>
    <row r="202" spans="1:67" ht="12.75" customHeight="1" x14ac:dyDescent="0.25">
      <c r="A202" s="32" t="s">
        <v>356</v>
      </c>
      <c r="B202" s="31" t="s">
        <v>23</v>
      </c>
      <c r="C202" s="1">
        <v>199</v>
      </c>
      <c r="D202" s="11" t="s">
        <v>354</v>
      </c>
      <c r="E202" s="27">
        <v>42879</v>
      </c>
      <c r="F202" s="11" t="s">
        <v>355</v>
      </c>
      <c r="G202" s="11" t="s">
        <v>59</v>
      </c>
      <c r="H202" s="11" t="s">
        <v>239</v>
      </c>
      <c r="I202" s="30" t="s">
        <v>15</v>
      </c>
      <c r="J202" s="15">
        <v>36817</v>
      </c>
      <c r="K202" s="15">
        <v>42817</v>
      </c>
      <c r="L202" s="11" t="s">
        <v>193</v>
      </c>
      <c r="M202" s="17">
        <v>4457400</v>
      </c>
      <c r="N202" s="17">
        <v>22287000</v>
      </c>
      <c r="O202" s="48" t="s">
        <v>17</v>
      </c>
      <c r="P202" s="11" t="s">
        <v>16</v>
      </c>
      <c r="Q202" s="11" t="s">
        <v>10</v>
      </c>
      <c r="R202" s="16">
        <v>1020732642</v>
      </c>
      <c r="S202" s="16" t="s">
        <v>15</v>
      </c>
      <c r="T202" s="11" t="s">
        <v>41</v>
      </c>
      <c r="U202" s="15" t="s">
        <v>15</v>
      </c>
      <c r="V202" s="11" t="s">
        <v>354</v>
      </c>
      <c r="W202" s="11" t="s">
        <v>13</v>
      </c>
      <c r="X202" s="11" t="s">
        <v>353</v>
      </c>
      <c r="Y202" s="11" t="s">
        <v>284</v>
      </c>
      <c r="Z202" s="27">
        <v>42879</v>
      </c>
      <c r="AA202" s="11">
        <v>43940</v>
      </c>
      <c r="AB202" s="13" t="s">
        <v>297</v>
      </c>
      <c r="AC202" s="11" t="s">
        <v>11</v>
      </c>
      <c r="AD202" s="11" t="s">
        <v>10</v>
      </c>
      <c r="AE202" s="33">
        <v>70547559</v>
      </c>
      <c r="AF202" s="13" t="s">
        <v>296</v>
      </c>
      <c r="AG202" s="11">
        <v>150</v>
      </c>
      <c r="AH202" s="11" t="s">
        <v>8</v>
      </c>
      <c r="AI202" s="11">
        <v>0</v>
      </c>
      <c r="AJ202" s="11" t="s">
        <v>7</v>
      </c>
      <c r="AK202" s="46"/>
      <c r="AL202" s="47"/>
      <c r="AM202" s="46"/>
      <c r="AN202" s="46"/>
      <c r="AO202" s="46"/>
      <c r="AP202" s="26">
        <v>42879</v>
      </c>
      <c r="AQ202" s="26">
        <v>43031</v>
      </c>
      <c r="AR202" s="2"/>
      <c r="AS202" s="11" t="s">
        <v>6</v>
      </c>
      <c r="AT202" s="2"/>
      <c r="AU202" s="2"/>
      <c r="AV202" s="11" t="s">
        <v>6</v>
      </c>
      <c r="AW202" s="2"/>
      <c r="AX202" s="2"/>
      <c r="AY202" s="2"/>
      <c r="AZ202" s="10" t="s">
        <v>352</v>
      </c>
      <c r="BA202" s="9">
        <f>N202+AL202</f>
        <v>22287000</v>
      </c>
      <c r="BB202" s="1" t="s">
        <v>256</v>
      </c>
      <c r="BC202" s="1" t="s">
        <v>47</v>
      </c>
      <c r="BD202" s="1" t="s">
        <v>202</v>
      </c>
      <c r="BE202" s="2"/>
      <c r="BF202" s="7" t="s">
        <v>351</v>
      </c>
      <c r="BH202" s="6" t="s">
        <v>1</v>
      </c>
      <c r="BJ202" s="6" t="s">
        <v>0</v>
      </c>
      <c r="BK202" s="90" t="s">
        <v>260</v>
      </c>
      <c r="BL202" s="45"/>
      <c r="BM202" s="45"/>
      <c r="BO202" s="45"/>
    </row>
    <row r="203" spans="1:67" ht="12.75" customHeight="1" x14ac:dyDescent="0.25">
      <c r="A203" s="32" t="s">
        <v>350</v>
      </c>
      <c r="B203" s="31" t="s">
        <v>23</v>
      </c>
      <c r="C203" s="1">
        <v>200</v>
      </c>
      <c r="D203" s="11" t="s">
        <v>349</v>
      </c>
      <c r="E203" s="27">
        <v>42887</v>
      </c>
      <c r="F203" s="11" t="s">
        <v>343</v>
      </c>
      <c r="G203" s="11" t="s">
        <v>59</v>
      </c>
      <c r="H203" s="11" t="s">
        <v>239</v>
      </c>
      <c r="I203" s="30" t="s">
        <v>15</v>
      </c>
      <c r="J203" s="15">
        <v>38317</v>
      </c>
      <c r="K203" s="15">
        <v>43617</v>
      </c>
      <c r="L203" s="11" t="s">
        <v>18</v>
      </c>
      <c r="M203" s="17">
        <v>2437800</v>
      </c>
      <c r="N203" s="17">
        <v>17064600</v>
      </c>
      <c r="O203" s="48" t="s">
        <v>17</v>
      </c>
      <c r="P203" s="11" t="s">
        <v>16</v>
      </c>
      <c r="Q203" s="11" t="s">
        <v>10</v>
      </c>
      <c r="R203" s="16">
        <v>1020773390</v>
      </c>
      <c r="S203" s="16" t="s">
        <v>15</v>
      </c>
      <c r="T203" s="11" t="s">
        <v>205</v>
      </c>
      <c r="U203" s="15" t="s">
        <v>15</v>
      </c>
      <c r="V203" s="11" t="s">
        <v>348</v>
      </c>
      <c r="W203" s="11" t="s">
        <v>13</v>
      </c>
      <c r="X203" s="11" t="s">
        <v>39</v>
      </c>
      <c r="Y203" s="11" t="s">
        <v>284</v>
      </c>
      <c r="Z203" s="27">
        <v>42887</v>
      </c>
      <c r="AA203" s="11" t="s">
        <v>347</v>
      </c>
      <c r="AB203" s="13" t="s">
        <v>100</v>
      </c>
      <c r="AC203" s="11" t="s">
        <v>11</v>
      </c>
      <c r="AD203" s="11" t="s">
        <v>10</v>
      </c>
      <c r="AE203" s="33">
        <v>52260278</v>
      </c>
      <c r="AF203" s="13" t="s">
        <v>99</v>
      </c>
      <c r="AG203" s="11">
        <v>210</v>
      </c>
      <c r="AH203" s="11" t="s">
        <v>8</v>
      </c>
      <c r="AI203" s="11">
        <v>0</v>
      </c>
      <c r="AJ203" s="11" t="s">
        <v>7</v>
      </c>
      <c r="AK203" s="46"/>
      <c r="AL203" s="47"/>
      <c r="AM203" s="46"/>
      <c r="AN203" s="46"/>
      <c r="AO203" s="46"/>
      <c r="AP203" s="26">
        <v>42887</v>
      </c>
      <c r="AQ203" s="26">
        <v>43099</v>
      </c>
      <c r="AR203" s="2"/>
      <c r="AS203" s="11" t="s">
        <v>6</v>
      </c>
      <c r="AT203" s="2"/>
      <c r="AU203" s="2"/>
      <c r="AV203" s="11" t="s">
        <v>6</v>
      </c>
      <c r="AW203" s="2"/>
      <c r="AX203" s="2"/>
      <c r="AY203" s="2"/>
      <c r="AZ203" s="10" t="s">
        <v>346</v>
      </c>
      <c r="BA203" s="9">
        <f>N203+AL203</f>
        <v>17064600</v>
      </c>
      <c r="BB203" s="1" t="s">
        <v>256</v>
      </c>
      <c r="BC203" s="1" t="s">
        <v>47</v>
      </c>
      <c r="BD203" s="1" t="s">
        <v>202</v>
      </c>
      <c r="BE203" s="2"/>
      <c r="BF203" s="7" t="s">
        <v>345</v>
      </c>
      <c r="BH203" s="6" t="s">
        <v>1</v>
      </c>
      <c r="BJ203" s="6" t="s">
        <v>0</v>
      </c>
      <c r="BK203" s="90" t="s">
        <v>260</v>
      </c>
      <c r="BL203" s="45"/>
      <c r="BM203" s="45"/>
      <c r="BO203" s="45"/>
    </row>
    <row r="204" spans="1:67" ht="12.75" customHeight="1" x14ac:dyDescent="0.25">
      <c r="A204" s="32" t="s">
        <v>344</v>
      </c>
      <c r="B204" s="31" t="s">
        <v>23</v>
      </c>
      <c r="C204" s="1">
        <v>201</v>
      </c>
      <c r="D204" s="11" t="s">
        <v>342</v>
      </c>
      <c r="E204" s="27">
        <v>42887</v>
      </c>
      <c r="F204" s="11" t="s">
        <v>343</v>
      </c>
      <c r="G204" s="11" t="s">
        <v>59</v>
      </c>
      <c r="H204" s="11" t="s">
        <v>239</v>
      </c>
      <c r="I204" s="30" t="s">
        <v>15</v>
      </c>
      <c r="J204" s="15">
        <v>38217</v>
      </c>
      <c r="K204" s="15">
        <v>43817</v>
      </c>
      <c r="L204" s="11" t="s">
        <v>18</v>
      </c>
      <c r="M204" s="17">
        <v>2437800</v>
      </c>
      <c r="N204" s="17">
        <v>17064600</v>
      </c>
      <c r="O204" s="48" t="s">
        <v>17</v>
      </c>
      <c r="P204" s="11" t="s">
        <v>16</v>
      </c>
      <c r="Q204" s="11" t="s">
        <v>10</v>
      </c>
      <c r="R204" s="16">
        <v>1014245810</v>
      </c>
      <c r="S204" s="16" t="s">
        <v>15</v>
      </c>
      <c r="T204" s="11" t="s">
        <v>41</v>
      </c>
      <c r="U204" s="15" t="s">
        <v>15</v>
      </c>
      <c r="V204" s="11" t="s">
        <v>342</v>
      </c>
      <c r="W204" s="11" t="s">
        <v>13</v>
      </c>
      <c r="X204" s="11" t="s">
        <v>39</v>
      </c>
      <c r="Y204" s="11" t="s">
        <v>284</v>
      </c>
      <c r="Z204" s="27">
        <v>42887</v>
      </c>
      <c r="AA204" s="11" t="s">
        <v>341</v>
      </c>
      <c r="AB204" s="13" t="s">
        <v>100</v>
      </c>
      <c r="AC204" s="11" t="s">
        <v>11</v>
      </c>
      <c r="AD204" s="11" t="s">
        <v>10</v>
      </c>
      <c r="AE204" s="33">
        <v>52260278</v>
      </c>
      <c r="AF204" s="13" t="s">
        <v>99</v>
      </c>
      <c r="AG204" s="11">
        <v>210</v>
      </c>
      <c r="AH204" s="11" t="s">
        <v>8</v>
      </c>
      <c r="AI204" s="11">
        <v>0</v>
      </c>
      <c r="AJ204" s="11" t="s">
        <v>7</v>
      </c>
      <c r="AK204" s="46"/>
      <c r="AL204" s="47"/>
      <c r="AM204" s="46"/>
      <c r="AN204" s="46"/>
      <c r="AO204" s="46"/>
      <c r="AP204" s="26">
        <v>42887</v>
      </c>
      <c r="AQ204" s="26">
        <v>43099</v>
      </c>
      <c r="AR204" s="2"/>
      <c r="AS204" s="11" t="s">
        <v>6</v>
      </c>
      <c r="AT204" s="2"/>
      <c r="AU204" s="2"/>
      <c r="AV204" s="11" t="s">
        <v>6</v>
      </c>
      <c r="AW204" s="2"/>
      <c r="AX204" s="2"/>
      <c r="AY204" s="2"/>
      <c r="AZ204" s="10" t="s">
        <v>340</v>
      </c>
      <c r="BA204" s="9">
        <f>N204+AL204</f>
        <v>17064600</v>
      </c>
      <c r="BB204" s="1" t="s">
        <v>5</v>
      </c>
      <c r="BC204" s="1" t="s">
        <v>47</v>
      </c>
      <c r="BD204" s="1" t="s">
        <v>202</v>
      </c>
      <c r="BE204" s="2"/>
      <c r="BF204" s="7" t="s">
        <v>339</v>
      </c>
      <c r="BH204" s="6" t="s">
        <v>1</v>
      </c>
      <c r="BJ204" s="6" t="s">
        <v>0</v>
      </c>
      <c r="BK204" s="90" t="s">
        <v>260</v>
      </c>
      <c r="BL204" s="45"/>
      <c r="BM204" s="45"/>
      <c r="BO204" s="45"/>
    </row>
    <row r="205" spans="1:67" ht="12.75" customHeight="1" x14ac:dyDescent="0.25">
      <c r="A205" s="32" t="s">
        <v>338</v>
      </c>
      <c r="B205" s="31" t="s">
        <v>23</v>
      </c>
      <c r="C205" s="1">
        <v>202</v>
      </c>
      <c r="D205" s="11" t="s">
        <v>336</v>
      </c>
      <c r="E205" s="27">
        <v>42887</v>
      </c>
      <c r="F205" s="11" t="s">
        <v>337</v>
      </c>
      <c r="G205" s="11" t="s">
        <v>59</v>
      </c>
      <c r="H205" s="11" t="s">
        <v>239</v>
      </c>
      <c r="I205" s="30" t="s">
        <v>15</v>
      </c>
      <c r="J205" s="15">
        <v>35817</v>
      </c>
      <c r="K205" s="15">
        <v>43717</v>
      </c>
      <c r="L205" s="11" t="s">
        <v>18</v>
      </c>
      <c r="M205" s="17">
        <v>4090200</v>
      </c>
      <c r="N205" s="17">
        <v>28631400</v>
      </c>
      <c r="O205" s="48" t="s">
        <v>17</v>
      </c>
      <c r="P205" s="11" t="s">
        <v>16</v>
      </c>
      <c r="Q205" s="11" t="s">
        <v>10</v>
      </c>
      <c r="R205" s="16">
        <v>1033711669</v>
      </c>
      <c r="S205" s="16" t="s">
        <v>15</v>
      </c>
      <c r="T205" s="11" t="s">
        <v>55</v>
      </c>
      <c r="U205" s="15" t="s">
        <v>15</v>
      </c>
      <c r="V205" s="11" t="s">
        <v>336</v>
      </c>
      <c r="W205" s="11" t="s">
        <v>13</v>
      </c>
      <c r="X205" s="11" t="s">
        <v>39</v>
      </c>
      <c r="Y205" s="11" t="s">
        <v>284</v>
      </c>
      <c r="Z205" s="27">
        <v>42887</v>
      </c>
      <c r="AA205" s="11" t="s">
        <v>335</v>
      </c>
      <c r="AB205" s="13" t="s">
        <v>100</v>
      </c>
      <c r="AC205" s="11" t="s">
        <v>11</v>
      </c>
      <c r="AD205" s="11" t="s">
        <v>10</v>
      </c>
      <c r="AE205" s="33">
        <v>52260278</v>
      </c>
      <c r="AF205" s="13" t="s">
        <v>99</v>
      </c>
      <c r="AG205" s="11">
        <v>210</v>
      </c>
      <c r="AH205" s="11" t="s">
        <v>8</v>
      </c>
      <c r="AI205" s="11">
        <v>0</v>
      </c>
      <c r="AJ205" s="11" t="s">
        <v>7</v>
      </c>
      <c r="AK205" s="46"/>
      <c r="AL205" s="47"/>
      <c r="AM205" s="46"/>
      <c r="AN205" s="46"/>
      <c r="AO205" s="46"/>
      <c r="AP205" s="26">
        <v>42887</v>
      </c>
      <c r="AQ205" s="26">
        <v>43099</v>
      </c>
      <c r="AR205" s="2"/>
      <c r="AS205" s="11" t="s">
        <v>6</v>
      </c>
      <c r="AT205" s="2"/>
      <c r="AU205" s="2"/>
      <c r="AV205" s="11" t="s">
        <v>6</v>
      </c>
      <c r="AW205" s="2"/>
      <c r="AX205" s="2"/>
      <c r="AY205" s="2"/>
      <c r="AZ205" s="10" t="s">
        <v>334</v>
      </c>
      <c r="BA205" s="9">
        <f>N205+AL205</f>
        <v>28631400</v>
      </c>
      <c r="BB205" s="1" t="s">
        <v>48</v>
      </c>
      <c r="BC205" s="1" t="s">
        <v>47</v>
      </c>
      <c r="BD205" s="1" t="s">
        <v>202</v>
      </c>
      <c r="BE205" s="2"/>
      <c r="BF205" s="7" t="s">
        <v>333</v>
      </c>
      <c r="BH205" s="6" t="s">
        <v>1</v>
      </c>
      <c r="BJ205" s="6" t="s">
        <v>0</v>
      </c>
      <c r="BK205" s="90" t="s">
        <v>260</v>
      </c>
      <c r="BL205" s="45"/>
      <c r="BM205" s="45"/>
      <c r="BO205" s="45"/>
    </row>
    <row r="206" spans="1:67" ht="12.75" customHeight="1" x14ac:dyDescent="0.25">
      <c r="A206" s="32" t="s">
        <v>332</v>
      </c>
      <c r="B206" s="31" t="s">
        <v>23</v>
      </c>
      <c r="C206" s="1">
        <v>203</v>
      </c>
      <c r="D206" s="11" t="s">
        <v>330</v>
      </c>
      <c r="E206" s="27">
        <v>42898</v>
      </c>
      <c r="F206" s="11" t="s">
        <v>331</v>
      </c>
      <c r="G206" s="11" t="s">
        <v>59</v>
      </c>
      <c r="H206" s="11" t="s">
        <v>239</v>
      </c>
      <c r="I206" s="30" t="s">
        <v>15</v>
      </c>
      <c r="J206" s="15">
        <v>39217</v>
      </c>
      <c r="K206" s="15">
        <v>44817</v>
      </c>
      <c r="L206" s="11" t="s">
        <v>229</v>
      </c>
      <c r="M206" s="17">
        <v>4457400</v>
      </c>
      <c r="N206" s="17">
        <v>29864580</v>
      </c>
      <c r="O206" s="48" t="s">
        <v>17</v>
      </c>
      <c r="P206" s="11" t="s">
        <v>16</v>
      </c>
      <c r="Q206" s="11" t="s">
        <v>10</v>
      </c>
      <c r="R206" s="16">
        <v>37086040</v>
      </c>
      <c r="S206" s="16" t="s">
        <v>15</v>
      </c>
      <c r="T206" s="11" t="s">
        <v>55</v>
      </c>
      <c r="U206" s="15" t="s">
        <v>15</v>
      </c>
      <c r="V206" s="11" t="s">
        <v>330</v>
      </c>
      <c r="W206" s="11" t="s">
        <v>13</v>
      </c>
      <c r="X206" s="11" t="s">
        <v>39</v>
      </c>
      <c r="Y206" s="11" t="s">
        <v>284</v>
      </c>
      <c r="Z206" s="27">
        <v>42899</v>
      </c>
      <c r="AA206" s="11" t="s">
        <v>329</v>
      </c>
      <c r="AB206" s="13" t="s">
        <v>250</v>
      </c>
      <c r="AC206" s="11" t="s">
        <v>11</v>
      </c>
      <c r="AD206" s="11" t="s">
        <v>10</v>
      </c>
      <c r="AE206" s="33">
        <v>52197050</v>
      </c>
      <c r="AF206" s="13" t="s">
        <v>249</v>
      </c>
      <c r="AG206" s="11">
        <v>180</v>
      </c>
      <c r="AH206" s="11" t="s">
        <v>8</v>
      </c>
      <c r="AI206" s="11">
        <v>0</v>
      </c>
      <c r="AJ206" s="11" t="s">
        <v>7</v>
      </c>
      <c r="AK206" s="46"/>
      <c r="AL206" s="47"/>
      <c r="AM206" s="46"/>
      <c r="AN206" s="46"/>
      <c r="AO206" s="46"/>
      <c r="AP206" s="26">
        <v>42899</v>
      </c>
      <c r="AQ206" s="26">
        <v>43081</v>
      </c>
      <c r="AR206" s="2"/>
      <c r="AS206" s="11" t="s">
        <v>6</v>
      </c>
      <c r="AT206" s="2"/>
      <c r="AU206" s="2"/>
      <c r="AV206" s="11" t="s">
        <v>6</v>
      </c>
      <c r="AW206" s="2"/>
      <c r="AX206" s="2"/>
      <c r="AY206" s="2"/>
      <c r="AZ206" s="10" t="s">
        <v>328</v>
      </c>
      <c r="BA206" s="9">
        <f>N206+AL206</f>
        <v>29864580</v>
      </c>
      <c r="BB206" s="1" t="s">
        <v>256</v>
      </c>
      <c r="BC206" s="1" t="s">
        <v>47</v>
      </c>
      <c r="BD206" s="1" t="s">
        <v>202</v>
      </c>
      <c r="BE206" s="2"/>
      <c r="BF206" s="7" t="s">
        <v>327</v>
      </c>
      <c r="BH206" s="6" t="s">
        <v>1</v>
      </c>
      <c r="BJ206" s="6" t="s">
        <v>0</v>
      </c>
      <c r="BK206" s="90" t="s">
        <v>260</v>
      </c>
      <c r="BL206" s="45"/>
      <c r="BM206" s="45"/>
      <c r="BO206" s="45"/>
    </row>
    <row r="207" spans="1:67" ht="12.75" customHeight="1" x14ac:dyDescent="0.25">
      <c r="A207" s="32" t="s">
        <v>326</v>
      </c>
      <c r="B207" s="31" t="s">
        <v>23</v>
      </c>
      <c r="C207" s="1">
        <v>204</v>
      </c>
      <c r="D207" s="11" t="s">
        <v>324</v>
      </c>
      <c r="E207" s="27">
        <v>42901</v>
      </c>
      <c r="F207" s="11" t="s">
        <v>325</v>
      </c>
      <c r="G207" s="11" t="s">
        <v>59</v>
      </c>
      <c r="H207" s="11" t="s">
        <v>239</v>
      </c>
      <c r="I207" s="30" t="s">
        <v>15</v>
      </c>
      <c r="J207" s="15">
        <v>36317</v>
      </c>
      <c r="K207" s="93">
        <v>45117</v>
      </c>
      <c r="L207" s="11" t="s">
        <v>18</v>
      </c>
      <c r="M207" s="17">
        <v>5518200</v>
      </c>
      <c r="N207" s="17">
        <v>35863300</v>
      </c>
      <c r="O207" s="48" t="s">
        <v>17</v>
      </c>
      <c r="P207" s="11" t="s">
        <v>16</v>
      </c>
      <c r="Q207" s="11" t="s">
        <v>10</v>
      </c>
      <c r="R207" s="16">
        <v>80772650</v>
      </c>
      <c r="S207" s="16" t="s">
        <v>15</v>
      </c>
      <c r="T207" s="11" t="s">
        <v>136</v>
      </c>
      <c r="U207" s="15" t="s">
        <v>15</v>
      </c>
      <c r="V207" s="11" t="s">
        <v>324</v>
      </c>
      <c r="W207" s="11" t="s">
        <v>13</v>
      </c>
      <c r="X207" s="11" t="s">
        <v>39</v>
      </c>
      <c r="Y207" s="11" t="s">
        <v>284</v>
      </c>
      <c r="Z207" s="27">
        <v>42901</v>
      </c>
      <c r="AA207" s="11" t="s">
        <v>312</v>
      </c>
      <c r="AB207" s="13" t="s">
        <v>51</v>
      </c>
      <c r="AC207" s="11" t="s">
        <v>11</v>
      </c>
      <c r="AD207" s="11" t="s">
        <v>10</v>
      </c>
      <c r="AE207" s="33">
        <v>52767503</v>
      </c>
      <c r="AF207" s="13" t="s">
        <v>50</v>
      </c>
      <c r="AG207" s="11">
        <v>195</v>
      </c>
      <c r="AH207" s="11" t="s">
        <v>8</v>
      </c>
      <c r="AI207" s="11">
        <v>0</v>
      </c>
      <c r="AJ207" s="11" t="s">
        <v>7</v>
      </c>
      <c r="AK207" s="46"/>
      <c r="AL207" s="47"/>
      <c r="AM207" s="46"/>
      <c r="AN207" s="46"/>
      <c r="AO207" s="46"/>
      <c r="AP207" s="26">
        <v>42901</v>
      </c>
      <c r="AQ207" s="26">
        <v>43098</v>
      </c>
      <c r="AR207" s="2"/>
      <c r="AS207" s="11" t="s">
        <v>6</v>
      </c>
      <c r="AT207" s="2"/>
      <c r="AU207" s="2"/>
      <c r="AV207" s="11" t="s">
        <v>6</v>
      </c>
      <c r="AW207" s="2"/>
      <c r="AX207" s="2"/>
      <c r="AY207" s="2"/>
      <c r="AZ207" s="10" t="s">
        <v>323</v>
      </c>
      <c r="BA207" s="9">
        <f>N207+AL207</f>
        <v>35863300</v>
      </c>
      <c r="BB207" s="1" t="s">
        <v>5</v>
      </c>
      <c r="BC207" s="1" t="s">
        <v>47</v>
      </c>
      <c r="BD207" s="1" t="s">
        <v>202</v>
      </c>
      <c r="BE207" s="2"/>
      <c r="BF207" s="7" t="s">
        <v>322</v>
      </c>
      <c r="BH207" s="6" t="s">
        <v>1</v>
      </c>
      <c r="BJ207" s="6" t="s">
        <v>0</v>
      </c>
      <c r="BK207" s="90" t="s">
        <v>260</v>
      </c>
      <c r="BL207" s="45"/>
      <c r="BM207" s="45"/>
      <c r="BO207" s="45"/>
    </row>
    <row r="208" spans="1:67" ht="12.75" customHeight="1" x14ac:dyDescent="0.25">
      <c r="A208" s="32" t="s">
        <v>321</v>
      </c>
      <c r="B208" s="31" t="s">
        <v>23</v>
      </c>
      <c r="C208" s="1">
        <v>205</v>
      </c>
      <c r="D208" s="11" t="s">
        <v>319</v>
      </c>
      <c r="E208" s="27">
        <v>42901</v>
      </c>
      <c r="F208" s="11" t="s">
        <v>320</v>
      </c>
      <c r="G208" s="11" t="s">
        <v>59</v>
      </c>
      <c r="H208" s="11" t="s">
        <v>239</v>
      </c>
      <c r="I208" s="30" t="s">
        <v>15</v>
      </c>
      <c r="J208" s="15">
        <v>35917</v>
      </c>
      <c r="K208" s="15">
        <v>45217</v>
      </c>
      <c r="L208" s="11" t="s">
        <v>18</v>
      </c>
      <c r="M208" s="17">
        <v>6630000</v>
      </c>
      <c r="N208" s="17">
        <v>43316000</v>
      </c>
      <c r="O208" s="48" t="s">
        <v>17</v>
      </c>
      <c r="P208" s="11" t="s">
        <v>29</v>
      </c>
      <c r="Q208" s="11" t="s">
        <v>28</v>
      </c>
      <c r="R208" s="16" t="s">
        <v>15</v>
      </c>
      <c r="S208" s="16">
        <v>900270147</v>
      </c>
      <c r="T208" s="11" t="s">
        <v>92</v>
      </c>
      <c r="U208" s="15" t="s">
        <v>15</v>
      </c>
      <c r="V208" s="11" t="s">
        <v>319</v>
      </c>
      <c r="W208" s="11" t="s">
        <v>13</v>
      </c>
      <c r="X208" s="41" t="s">
        <v>175</v>
      </c>
      <c r="Y208" s="41"/>
      <c r="Z208" s="92">
        <v>42908</v>
      </c>
      <c r="AA208" s="41" t="s">
        <v>318</v>
      </c>
      <c r="AB208" s="13" t="s">
        <v>100</v>
      </c>
      <c r="AC208" s="11" t="s">
        <v>11</v>
      </c>
      <c r="AD208" s="11" t="s">
        <v>10</v>
      </c>
      <c r="AE208" s="33">
        <v>52260278</v>
      </c>
      <c r="AF208" s="13" t="s">
        <v>99</v>
      </c>
      <c r="AG208" s="11">
        <v>196</v>
      </c>
      <c r="AH208" s="11" t="s">
        <v>8</v>
      </c>
      <c r="AI208" s="11">
        <v>0</v>
      </c>
      <c r="AJ208" s="11" t="s">
        <v>7</v>
      </c>
      <c r="AK208" s="46"/>
      <c r="AL208" s="47"/>
      <c r="AM208" s="46"/>
      <c r="AN208" s="46"/>
      <c r="AO208" s="46"/>
      <c r="AP208" s="75">
        <v>42908</v>
      </c>
      <c r="AQ208" s="75">
        <v>43100</v>
      </c>
      <c r="AR208" s="2"/>
      <c r="AS208" s="11" t="s">
        <v>6</v>
      </c>
      <c r="AT208" s="2"/>
      <c r="AU208" s="2"/>
      <c r="AV208" s="11" t="s">
        <v>6</v>
      </c>
      <c r="AW208" s="2"/>
      <c r="AX208" s="2"/>
      <c r="AY208" s="2"/>
      <c r="AZ208" s="10" t="s">
        <v>317</v>
      </c>
      <c r="BA208" s="9">
        <f>N208+AL208</f>
        <v>43316000</v>
      </c>
      <c r="BB208" s="1" t="s">
        <v>256</v>
      </c>
      <c r="BC208" s="1" t="s">
        <v>47</v>
      </c>
      <c r="BD208" s="1" t="s">
        <v>202</v>
      </c>
      <c r="BE208" s="2"/>
      <c r="BF208" s="7" t="s">
        <v>316</v>
      </c>
      <c r="BH208" s="6" t="s">
        <v>1</v>
      </c>
      <c r="BJ208" s="6" t="s">
        <v>0</v>
      </c>
      <c r="BK208" s="90" t="s">
        <v>260</v>
      </c>
      <c r="BL208" s="45"/>
      <c r="BM208" s="45"/>
      <c r="BO208" s="45"/>
    </row>
    <row r="209" spans="1:67" ht="12.75" customHeight="1" x14ac:dyDescent="0.2">
      <c r="A209" s="32" t="s">
        <v>315</v>
      </c>
      <c r="B209" s="31" t="s">
        <v>23</v>
      </c>
      <c r="C209" s="1">
        <v>206</v>
      </c>
      <c r="D209" s="11" t="s">
        <v>313</v>
      </c>
      <c r="E209" s="27">
        <v>42902</v>
      </c>
      <c r="F209" s="11" t="s">
        <v>314</v>
      </c>
      <c r="G209" s="11" t="s">
        <v>59</v>
      </c>
      <c r="H209" s="11" t="s">
        <v>239</v>
      </c>
      <c r="I209" s="30" t="s">
        <v>15</v>
      </c>
      <c r="J209" s="15">
        <v>40017</v>
      </c>
      <c r="K209" s="15">
        <v>45317</v>
      </c>
      <c r="L209" s="11" t="s">
        <v>177</v>
      </c>
      <c r="M209" s="17">
        <v>7854000</v>
      </c>
      <c r="N209" s="17">
        <v>14339000</v>
      </c>
      <c r="O209" s="48" t="s">
        <v>17</v>
      </c>
      <c r="P209" s="11" t="s">
        <v>16</v>
      </c>
      <c r="Q209" s="11" t="s">
        <v>10</v>
      </c>
      <c r="R209" s="16">
        <v>52371615</v>
      </c>
      <c r="S209" s="16" t="s">
        <v>15</v>
      </c>
      <c r="T209" s="11" t="s">
        <v>27</v>
      </c>
      <c r="U209" s="15" t="s">
        <v>15</v>
      </c>
      <c r="V209" s="11" t="s">
        <v>313</v>
      </c>
      <c r="W209" s="11" t="s">
        <v>13</v>
      </c>
      <c r="X209" s="11" t="s">
        <v>39</v>
      </c>
      <c r="Y209" s="11" t="s">
        <v>284</v>
      </c>
      <c r="Z209" s="27">
        <v>42902</v>
      </c>
      <c r="AA209" s="11" t="s">
        <v>312</v>
      </c>
      <c r="AB209" s="13" t="s">
        <v>311</v>
      </c>
      <c r="AC209" s="11" t="s">
        <v>11</v>
      </c>
      <c r="AD209" s="11" t="s">
        <v>10</v>
      </c>
      <c r="AE209" s="14"/>
      <c r="AF209" s="13" t="s">
        <v>310</v>
      </c>
      <c r="AG209" s="11">
        <v>55</v>
      </c>
      <c r="AH209" s="11" t="s">
        <v>8</v>
      </c>
      <c r="AI209" s="11">
        <v>0</v>
      </c>
      <c r="AJ209" s="11" t="s">
        <v>7</v>
      </c>
      <c r="AK209" s="46"/>
      <c r="AL209" s="47"/>
      <c r="AM209" s="46"/>
      <c r="AN209" s="46"/>
      <c r="AO209" s="46"/>
      <c r="AP209" s="26">
        <v>42902</v>
      </c>
      <c r="AQ209" s="26">
        <v>42926</v>
      </c>
      <c r="AR209" s="2"/>
      <c r="AS209" s="11" t="s">
        <v>6</v>
      </c>
      <c r="AT209" s="2"/>
      <c r="AU209" s="2"/>
      <c r="AV209" s="11" t="s">
        <v>6</v>
      </c>
      <c r="AW209" s="2"/>
      <c r="AX209" s="2"/>
      <c r="AY209" s="2"/>
      <c r="AZ209" s="10" t="s">
        <v>309</v>
      </c>
      <c r="BA209" s="9">
        <f>N209+AL209</f>
        <v>14339000</v>
      </c>
      <c r="BB209" s="1" t="s">
        <v>48</v>
      </c>
      <c r="BC209" s="1" t="s">
        <v>47</v>
      </c>
      <c r="BD209" s="1" t="s">
        <v>202</v>
      </c>
      <c r="BE209" s="2"/>
      <c r="BF209" s="7" t="s">
        <v>308</v>
      </c>
      <c r="BH209" s="6" t="s">
        <v>1</v>
      </c>
      <c r="BI209" s="6" t="s">
        <v>0</v>
      </c>
      <c r="BJ209" s="6"/>
      <c r="BK209" s="90" t="s">
        <v>260</v>
      </c>
      <c r="BL209" s="45"/>
      <c r="BM209" s="45"/>
      <c r="BO209" s="45"/>
    </row>
    <row r="210" spans="1:67" ht="12.75" customHeight="1" x14ac:dyDescent="0.25">
      <c r="A210" s="32" t="s">
        <v>307</v>
      </c>
      <c r="B210" s="31" t="s">
        <v>23</v>
      </c>
      <c r="C210" s="1">
        <v>207</v>
      </c>
      <c r="D210" s="11" t="s">
        <v>306</v>
      </c>
      <c r="E210" s="27">
        <v>42902</v>
      </c>
      <c r="F210" s="11" t="s">
        <v>305</v>
      </c>
      <c r="G210" s="11" t="s">
        <v>59</v>
      </c>
      <c r="H210" s="11" t="s">
        <v>239</v>
      </c>
      <c r="I210" s="30" t="s">
        <v>15</v>
      </c>
      <c r="J210" s="15">
        <v>40517</v>
      </c>
      <c r="K210" s="15">
        <v>45417</v>
      </c>
      <c r="L210" s="11" t="s">
        <v>18</v>
      </c>
      <c r="M210" s="17">
        <v>2019600</v>
      </c>
      <c r="N210" s="17">
        <v>13127400</v>
      </c>
      <c r="O210" s="48" t="s">
        <v>17</v>
      </c>
      <c r="P210" s="11" t="s">
        <v>16</v>
      </c>
      <c r="Q210" s="11" t="s">
        <v>10</v>
      </c>
      <c r="R210" s="16">
        <v>1019076750</v>
      </c>
      <c r="S210" s="16" t="s">
        <v>15</v>
      </c>
      <c r="T210" s="11" t="s">
        <v>125</v>
      </c>
      <c r="U210" s="15" t="s">
        <v>15</v>
      </c>
      <c r="V210" s="11" t="s">
        <v>304</v>
      </c>
      <c r="W210" s="11" t="s">
        <v>13</v>
      </c>
      <c r="X210" s="11" t="s">
        <v>39</v>
      </c>
      <c r="Y210" s="11" t="s">
        <v>284</v>
      </c>
      <c r="Z210" s="27">
        <v>42902</v>
      </c>
      <c r="AA210" s="11" t="s">
        <v>303</v>
      </c>
      <c r="AB210" s="13" t="s">
        <v>51</v>
      </c>
      <c r="AC210" s="11" t="s">
        <v>11</v>
      </c>
      <c r="AD210" s="11" t="s">
        <v>10</v>
      </c>
      <c r="AE210" s="33">
        <v>52767503</v>
      </c>
      <c r="AF210" s="13" t="s">
        <v>50</v>
      </c>
      <c r="AG210" s="11">
        <v>195</v>
      </c>
      <c r="AH210" s="11" t="s">
        <v>8</v>
      </c>
      <c r="AI210" s="11">
        <v>0</v>
      </c>
      <c r="AJ210" s="11" t="s">
        <v>7</v>
      </c>
      <c r="AK210" s="46"/>
      <c r="AL210" s="47"/>
      <c r="AM210" s="46"/>
      <c r="AN210" s="46"/>
      <c r="AO210" s="46"/>
      <c r="AP210" s="26">
        <v>42902</v>
      </c>
      <c r="AQ210" s="26">
        <v>43099</v>
      </c>
      <c r="AR210" s="2"/>
      <c r="AS210" s="11" t="s">
        <v>6</v>
      </c>
      <c r="AT210" s="2"/>
      <c r="AU210" s="2"/>
      <c r="AV210" s="11" t="s">
        <v>6</v>
      </c>
      <c r="AW210" s="2"/>
      <c r="AX210" s="2"/>
      <c r="AY210" s="2"/>
      <c r="AZ210" s="10" t="s">
        <v>302</v>
      </c>
      <c r="BA210" s="9">
        <f>N210+AL210</f>
        <v>13127400</v>
      </c>
      <c r="BB210" s="1" t="s">
        <v>48</v>
      </c>
      <c r="BC210" s="1" t="s">
        <v>47</v>
      </c>
      <c r="BD210" s="1" t="s">
        <v>202</v>
      </c>
      <c r="BE210" s="2"/>
      <c r="BF210" s="7" t="s">
        <v>301</v>
      </c>
      <c r="BH210" s="6" t="s">
        <v>1</v>
      </c>
      <c r="BJ210" s="6" t="s">
        <v>0</v>
      </c>
      <c r="BK210" s="90" t="s">
        <v>260</v>
      </c>
      <c r="BL210" s="45"/>
      <c r="BM210" s="45"/>
      <c r="BO210" s="45"/>
    </row>
    <row r="211" spans="1:67" ht="12.75" customHeight="1" x14ac:dyDescent="0.25">
      <c r="A211" s="32" t="s">
        <v>300</v>
      </c>
      <c r="B211" s="31" t="s">
        <v>23</v>
      </c>
      <c r="C211" s="1">
        <v>208</v>
      </c>
      <c r="D211" s="11" t="s">
        <v>298</v>
      </c>
      <c r="E211" s="27">
        <v>42907</v>
      </c>
      <c r="F211" s="11" t="s">
        <v>299</v>
      </c>
      <c r="G211" s="11" t="s">
        <v>59</v>
      </c>
      <c r="H211" s="11" t="s">
        <v>239</v>
      </c>
      <c r="I211" s="30" t="s">
        <v>15</v>
      </c>
      <c r="J211" s="93">
        <v>39817</v>
      </c>
      <c r="K211" s="15">
        <v>45717</v>
      </c>
      <c r="L211" s="11" t="s">
        <v>193</v>
      </c>
      <c r="M211" s="17">
        <v>7854000</v>
      </c>
      <c r="N211" s="17">
        <v>47124000</v>
      </c>
      <c r="O211" s="48" t="s">
        <v>17</v>
      </c>
      <c r="P211" s="11" t="s">
        <v>16</v>
      </c>
      <c r="Q211" s="11" t="s">
        <v>10</v>
      </c>
      <c r="R211" s="16">
        <v>17446214</v>
      </c>
      <c r="S211" s="16" t="s">
        <v>15</v>
      </c>
      <c r="T211" s="11" t="s">
        <v>92</v>
      </c>
      <c r="U211" s="15" t="s">
        <v>15</v>
      </c>
      <c r="V211" s="11" t="s">
        <v>298</v>
      </c>
      <c r="W211" s="11" t="s">
        <v>13</v>
      </c>
      <c r="X211" s="41" t="s">
        <v>90</v>
      </c>
      <c r="Y211" s="11" t="s">
        <v>284</v>
      </c>
      <c r="Z211" s="27">
        <v>42909</v>
      </c>
      <c r="AA211" s="11">
        <v>2814318</v>
      </c>
      <c r="AB211" s="13" t="s">
        <v>297</v>
      </c>
      <c r="AC211" s="11" t="s">
        <v>11</v>
      </c>
      <c r="AD211" s="11" t="s">
        <v>10</v>
      </c>
      <c r="AE211" s="33">
        <v>70547559</v>
      </c>
      <c r="AF211" s="13" t="s">
        <v>296</v>
      </c>
      <c r="AG211" s="11">
        <v>180</v>
      </c>
      <c r="AH211" s="11" t="s">
        <v>8</v>
      </c>
      <c r="AI211" s="11">
        <v>0</v>
      </c>
      <c r="AJ211" s="11" t="s">
        <v>7</v>
      </c>
      <c r="AK211" s="46"/>
      <c r="AL211" s="47"/>
      <c r="AM211" s="46"/>
      <c r="AN211" s="46"/>
      <c r="AO211" s="46"/>
      <c r="AP211" s="26">
        <v>42909</v>
      </c>
      <c r="AQ211" s="26">
        <v>43091</v>
      </c>
      <c r="AR211" s="2"/>
      <c r="AS211" s="11" t="s">
        <v>6</v>
      </c>
      <c r="AT211" s="2"/>
      <c r="AU211" s="2"/>
      <c r="AV211" s="11" t="s">
        <v>6</v>
      </c>
      <c r="AW211" s="2"/>
      <c r="AX211" s="2"/>
      <c r="AY211" s="2"/>
      <c r="AZ211" s="10" t="s">
        <v>295</v>
      </c>
      <c r="BA211" s="9">
        <f>N211+AL211</f>
        <v>47124000</v>
      </c>
      <c r="BB211" s="1" t="s">
        <v>5</v>
      </c>
      <c r="BC211" s="1" t="s">
        <v>47</v>
      </c>
      <c r="BD211" s="1" t="s">
        <v>202</v>
      </c>
      <c r="BE211" s="2"/>
      <c r="BF211" s="7" t="s">
        <v>294</v>
      </c>
      <c r="BH211" s="6" t="s">
        <v>1</v>
      </c>
      <c r="BJ211" s="6" t="s">
        <v>0</v>
      </c>
      <c r="BK211" s="90" t="s">
        <v>260</v>
      </c>
      <c r="BL211" s="45"/>
      <c r="BM211" s="45"/>
      <c r="BO211" s="45"/>
    </row>
    <row r="212" spans="1:67" ht="12.75" customHeight="1" x14ac:dyDescent="0.25">
      <c r="A212" s="32" t="s">
        <v>293</v>
      </c>
      <c r="B212" s="31" t="s">
        <v>23</v>
      </c>
      <c r="C212" s="1">
        <v>209</v>
      </c>
      <c r="D212" s="11" t="s">
        <v>291</v>
      </c>
      <c r="E212" s="27">
        <v>42913</v>
      </c>
      <c r="F212" s="11" t="s">
        <v>292</v>
      </c>
      <c r="G212" s="11" t="s">
        <v>59</v>
      </c>
      <c r="H212" s="11" t="s">
        <v>239</v>
      </c>
      <c r="I212" s="30" t="s">
        <v>15</v>
      </c>
      <c r="J212" s="15">
        <v>39117</v>
      </c>
      <c r="K212" s="15">
        <v>47117</v>
      </c>
      <c r="L212" s="11" t="s">
        <v>252</v>
      </c>
      <c r="M212" s="17">
        <v>5946600</v>
      </c>
      <c r="N212" s="17">
        <v>38652000</v>
      </c>
      <c r="O212" s="48" t="s">
        <v>17</v>
      </c>
      <c r="P212" s="11" t="s">
        <v>16</v>
      </c>
      <c r="Q212" s="11" t="s">
        <v>10</v>
      </c>
      <c r="R212" s="16">
        <v>72165123</v>
      </c>
      <c r="S212" s="16" t="s">
        <v>15</v>
      </c>
      <c r="T212" s="11" t="s">
        <v>205</v>
      </c>
      <c r="U212" s="15" t="s">
        <v>15</v>
      </c>
      <c r="V212" s="11" t="s">
        <v>291</v>
      </c>
      <c r="W212" s="11" t="s">
        <v>13</v>
      </c>
      <c r="X212" s="41" t="s">
        <v>39</v>
      </c>
      <c r="Y212" s="11" t="s">
        <v>284</v>
      </c>
      <c r="Z212" s="92">
        <v>42914</v>
      </c>
      <c r="AA212" s="41" t="s">
        <v>290</v>
      </c>
      <c r="AB212" s="13" t="s">
        <v>264</v>
      </c>
      <c r="AC212" s="11" t="s">
        <v>11</v>
      </c>
      <c r="AD212" s="11" t="s">
        <v>10</v>
      </c>
      <c r="AE212" s="33">
        <v>79850133</v>
      </c>
      <c r="AF212" s="53" t="s">
        <v>263</v>
      </c>
      <c r="AG212" s="11">
        <v>195</v>
      </c>
      <c r="AH212" s="11" t="s">
        <v>8</v>
      </c>
      <c r="AI212" s="11">
        <v>0</v>
      </c>
      <c r="AJ212" s="11" t="s">
        <v>7</v>
      </c>
      <c r="AK212" s="46"/>
      <c r="AL212" s="47"/>
      <c r="AM212" s="46"/>
      <c r="AN212" s="46"/>
      <c r="AO212" s="46"/>
      <c r="AP212" s="75">
        <v>42914</v>
      </c>
      <c r="AQ212" s="75">
        <v>43100</v>
      </c>
      <c r="AR212" s="2"/>
      <c r="AS212" s="11" t="s">
        <v>6</v>
      </c>
      <c r="AT212" s="2"/>
      <c r="AU212" s="2"/>
      <c r="AV212" s="11" t="s">
        <v>6</v>
      </c>
      <c r="AW212" s="2"/>
      <c r="AX212" s="2"/>
      <c r="AY212" s="2"/>
      <c r="AZ212" s="10" t="s">
        <v>289</v>
      </c>
      <c r="BA212" s="9">
        <f>N212+AL212</f>
        <v>38652000</v>
      </c>
      <c r="BB212" s="1" t="s">
        <v>48</v>
      </c>
      <c r="BC212" s="1" t="s">
        <v>47</v>
      </c>
      <c r="BD212" s="1" t="s">
        <v>202</v>
      </c>
      <c r="BE212" s="2"/>
      <c r="BF212" s="7" t="s">
        <v>288</v>
      </c>
      <c r="BH212" s="6" t="s">
        <v>1</v>
      </c>
      <c r="BJ212" s="6" t="s">
        <v>0</v>
      </c>
      <c r="BK212" s="91"/>
      <c r="BL212" s="45"/>
      <c r="BM212" s="45"/>
      <c r="BO212" s="45"/>
    </row>
    <row r="213" spans="1:67" ht="12.75" customHeight="1" x14ac:dyDescent="0.25">
      <c r="A213" s="32" t="s">
        <v>287</v>
      </c>
      <c r="B213" s="31" t="s">
        <v>23</v>
      </c>
      <c r="C213" s="1">
        <v>210</v>
      </c>
      <c r="D213" s="11" t="s">
        <v>285</v>
      </c>
      <c r="E213" s="27">
        <v>42914</v>
      </c>
      <c r="F213" s="11" t="s">
        <v>286</v>
      </c>
      <c r="G213" s="11" t="s">
        <v>59</v>
      </c>
      <c r="H213" s="11" t="s">
        <v>239</v>
      </c>
      <c r="I213" s="30" t="s">
        <v>15</v>
      </c>
      <c r="J213" s="15">
        <v>40617</v>
      </c>
      <c r="K213" s="15">
        <v>47817</v>
      </c>
      <c r="L213" s="11" t="s">
        <v>18</v>
      </c>
      <c r="M213" s="17">
        <v>0</v>
      </c>
      <c r="N213" s="17">
        <v>6128600</v>
      </c>
      <c r="O213" s="48" t="s">
        <v>17</v>
      </c>
      <c r="P213" s="11" t="s">
        <v>29</v>
      </c>
      <c r="Q213" s="11" t="s">
        <v>28</v>
      </c>
      <c r="R213" s="16" t="s">
        <v>15</v>
      </c>
      <c r="S213" s="28">
        <v>900812825</v>
      </c>
      <c r="T213" s="11" t="s">
        <v>55</v>
      </c>
      <c r="U213" s="15" t="s">
        <v>15</v>
      </c>
      <c r="V213" s="11" t="s">
        <v>285</v>
      </c>
      <c r="W213" s="11" t="s">
        <v>13</v>
      </c>
      <c r="X213" s="41" t="s">
        <v>39</v>
      </c>
      <c r="Y213" s="11" t="s">
        <v>284</v>
      </c>
      <c r="Z213" s="92">
        <v>42914</v>
      </c>
      <c r="AA213" s="41" t="s">
        <v>283</v>
      </c>
      <c r="AB213" s="13" t="s">
        <v>51</v>
      </c>
      <c r="AC213" s="11" t="s">
        <v>11</v>
      </c>
      <c r="AD213" s="11" t="s">
        <v>10</v>
      </c>
      <c r="AE213" s="33">
        <v>52767503</v>
      </c>
      <c r="AF213" s="13" t="s">
        <v>50</v>
      </c>
      <c r="AG213" s="11">
        <v>30</v>
      </c>
      <c r="AH213" s="11" t="s">
        <v>8</v>
      </c>
      <c r="AI213" s="11">
        <v>0</v>
      </c>
      <c r="AJ213" s="11" t="s">
        <v>7</v>
      </c>
      <c r="AK213" s="46"/>
      <c r="AL213" s="47"/>
      <c r="AM213" s="46"/>
      <c r="AN213" s="46"/>
      <c r="AO213" s="46"/>
      <c r="AP213" s="75">
        <v>42914</v>
      </c>
      <c r="AQ213" s="75">
        <v>42943</v>
      </c>
      <c r="AR213" s="2"/>
      <c r="AS213" s="11" t="s">
        <v>6</v>
      </c>
      <c r="AT213" s="2"/>
      <c r="AU213" s="2"/>
      <c r="AV213" s="11" t="s">
        <v>6</v>
      </c>
      <c r="AW213" s="2"/>
      <c r="AX213" s="2"/>
      <c r="AY213" s="2"/>
      <c r="AZ213" s="10" t="s">
        <v>282</v>
      </c>
      <c r="BA213" s="9">
        <f>N213+AL213</f>
        <v>6128600</v>
      </c>
      <c r="BB213" s="1" t="s">
        <v>48</v>
      </c>
      <c r="BC213" s="1" t="s">
        <v>47</v>
      </c>
      <c r="BD213" s="1" t="s">
        <v>202</v>
      </c>
      <c r="BE213" s="2"/>
      <c r="BF213" s="7" t="s">
        <v>281</v>
      </c>
      <c r="BH213" s="6" t="s">
        <v>1</v>
      </c>
      <c r="BI213" s="6" t="s">
        <v>0</v>
      </c>
      <c r="BK213" s="5" t="s">
        <v>15</v>
      </c>
      <c r="BL213" s="45"/>
      <c r="BM213" s="45"/>
      <c r="BO213" s="45"/>
    </row>
    <row r="214" spans="1:67" ht="12.75" customHeight="1" x14ac:dyDescent="0.25">
      <c r="A214" s="32" t="s">
        <v>280</v>
      </c>
      <c r="B214" s="31" t="s">
        <v>23</v>
      </c>
      <c r="C214" s="1">
        <v>211</v>
      </c>
      <c r="D214" s="11" t="s">
        <v>278</v>
      </c>
      <c r="E214" s="27">
        <v>42926</v>
      </c>
      <c r="F214" s="11" t="s">
        <v>279</v>
      </c>
      <c r="G214" s="11" t="s">
        <v>59</v>
      </c>
      <c r="H214" s="11" t="s">
        <v>239</v>
      </c>
      <c r="I214" s="30" t="s">
        <v>15</v>
      </c>
      <c r="J214" s="15">
        <v>42817</v>
      </c>
      <c r="K214" s="15">
        <v>48417</v>
      </c>
      <c r="L214" s="11" t="s">
        <v>18</v>
      </c>
      <c r="M214" s="17">
        <v>2437800</v>
      </c>
      <c r="N214" s="17">
        <v>13895460</v>
      </c>
      <c r="O214" s="48" t="s">
        <v>17</v>
      </c>
      <c r="P214" s="11" t="s">
        <v>16</v>
      </c>
      <c r="Q214" s="11" t="s">
        <v>10</v>
      </c>
      <c r="R214" s="16">
        <v>79144699</v>
      </c>
      <c r="S214" s="16" t="s">
        <v>15</v>
      </c>
      <c r="T214" s="11" t="s">
        <v>41</v>
      </c>
      <c r="U214" s="15" t="s">
        <v>15</v>
      </c>
      <c r="V214" s="11" t="s">
        <v>278</v>
      </c>
      <c r="W214" s="11" t="s">
        <v>13</v>
      </c>
      <c r="X214" s="41"/>
      <c r="Y214" s="41"/>
      <c r="Z214" s="41"/>
      <c r="AA214" s="41"/>
      <c r="AB214" s="13" t="s">
        <v>100</v>
      </c>
      <c r="AC214" s="11" t="s">
        <v>11</v>
      </c>
      <c r="AD214" s="11" t="s">
        <v>10</v>
      </c>
      <c r="AE214" s="33">
        <v>52260278</v>
      </c>
      <c r="AF214" s="13" t="s">
        <v>99</v>
      </c>
      <c r="AG214" s="11">
        <v>171</v>
      </c>
      <c r="AH214" s="11" t="s">
        <v>8</v>
      </c>
      <c r="AI214" s="11">
        <v>0</v>
      </c>
      <c r="AJ214" s="11" t="s">
        <v>7</v>
      </c>
      <c r="AK214" s="46"/>
      <c r="AL214" s="47"/>
      <c r="AM214" s="46"/>
      <c r="AN214" s="46"/>
      <c r="AO214" s="46"/>
      <c r="AP214" s="75"/>
      <c r="AQ214" s="75"/>
      <c r="AR214" s="2"/>
      <c r="AS214" s="11" t="s">
        <v>6</v>
      </c>
      <c r="AT214" s="2"/>
      <c r="AU214" s="2"/>
      <c r="AV214" s="11" t="s">
        <v>6</v>
      </c>
      <c r="AW214" s="2"/>
      <c r="AX214" s="2"/>
      <c r="AY214" s="2"/>
      <c r="AZ214" s="10" t="s">
        <v>277</v>
      </c>
      <c r="BA214" s="9">
        <f>N214+AL214</f>
        <v>13895460</v>
      </c>
      <c r="BB214" s="1" t="s">
        <v>48</v>
      </c>
      <c r="BC214" s="1" t="s">
        <v>47</v>
      </c>
      <c r="BD214" s="1" t="s">
        <v>202</v>
      </c>
      <c r="BE214" s="2"/>
      <c r="BF214" s="7" t="s">
        <v>276</v>
      </c>
      <c r="BI214" s="6" t="s">
        <v>1</v>
      </c>
      <c r="BJ214" s="1" t="s">
        <v>0</v>
      </c>
      <c r="BK214" s="91" t="s">
        <v>275</v>
      </c>
      <c r="BL214" s="45"/>
      <c r="BM214" s="45"/>
      <c r="BO214" s="45"/>
    </row>
    <row r="215" spans="1:67" ht="12.75" customHeight="1" x14ac:dyDescent="0.25">
      <c r="A215" s="32" t="s">
        <v>274</v>
      </c>
      <c r="B215" s="31" t="s">
        <v>23</v>
      </c>
      <c r="C215" s="1">
        <v>212</v>
      </c>
      <c r="D215" s="11" t="s">
        <v>272</v>
      </c>
      <c r="E215" s="27">
        <v>42930</v>
      </c>
      <c r="F215" s="11" t="s">
        <v>273</v>
      </c>
      <c r="G215" s="11" t="s">
        <v>59</v>
      </c>
      <c r="H215" s="11" t="s">
        <v>239</v>
      </c>
      <c r="I215" s="30" t="s">
        <v>15</v>
      </c>
      <c r="J215" s="15">
        <v>43917</v>
      </c>
      <c r="K215" s="15">
        <v>49517</v>
      </c>
      <c r="L215" s="11" t="s">
        <v>177</v>
      </c>
      <c r="M215" s="17">
        <v>6630000</v>
      </c>
      <c r="N215" s="17">
        <v>37128000</v>
      </c>
      <c r="O215" s="48" t="s">
        <v>17</v>
      </c>
      <c r="P215" s="11" t="s">
        <v>16</v>
      </c>
      <c r="Q215" s="11" t="s">
        <v>10</v>
      </c>
      <c r="R215" s="16">
        <v>1010171738</v>
      </c>
      <c r="S215" s="16" t="s">
        <v>15</v>
      </c>
      <c r="T215" s="11" t="s">
        <v>103</v>
      </c>
      <c r="U215" s="15" t="s">
        <v>15</v>
      </c>
      <c r="V215" s="11" t="s">
        <v>272</v>
      </c>
      <c r="W215" s="11" t="s">
        <v>13</v>
      </c>
      <c r="X215" s="41"/>
      <c r="Y215" s="41"/>
      <c r="Z215" s="41"/>
      <c r="AA215" s="41"/>
      <c r="AB215" s="13" t="s">
        <v>264</v>
      </c>
      <c r="AC215" s="11" t="s">
        <v>11</v>
      </c>
      <c r="AD215" s="11" t="s">
        <v>10</v>
      </c>
      <c r="AE215" s="33">
        <v>79850133</v>
      </c>
      <c r="AF215" s="53" t="s">
        <v>263</v>
      </c>
      <c r="AG215" s="11">
        <v>168</v>
      </c>
      <c r="AH215" s="11" t="s">
        <v>8</v>
      </c>
      <c r="AI215" s="11">
        <v>0</v>
      </c>
      <c r="AJ215" s="11" t="s">
        <v>7</v>
      </c>
      <c r="AK215" s="46"/>
      <c r="AL215" s="47"/>
      <c r="AM215" s="46"/>
      <c r="AN215" s="46"/>
      <c r="AO215" s="46"/>
      <c r="AP215" s="75">
        <v>42930</v>
      </c>
      <c r="AQ215" s="75">
        <v>43100</v>
      </c>
      <c r="AR215" s="2"/>
      <c r="AS215" s="11" t="s">
        <v>6</v>
      </c>
      <c r="AT215" s="2"/>
      <c r="AU215" s="2"/>
      <c r="AV215" s="11" t="s">
        <v>6</v>
      </c>
      <c r="AW215" s="2"/>
      <c r="AX215" s="2"/>
      <c r="AY215" s="2"/>
      <c r="AZ215" s="10" t="s">
        <v>271</v>
      </c>
      <c r="BA215" s="9">
        <f>N215+AL215</f>
        <v>37128000</v>
      </c>
      <c r="BB215" s="1" t="s">
        <v>270</v>
      </c>
      <c r="BC215" s="1" t="s">
        <v>47</v>
      </c>
      <c r="BD215" s="1" t="s">
        <v>202</v>
      </c>
      <c r="BE215" s="2"/>
      <c r="BF215" s="7" t="s">
        <v>269</v>
      </c>
      <c r="BI215" s="6" t="s">
        <v>1</v>
      </c>
      <c r="BJ215" s="1" t="s">
        <v>0</v>
      </c>
      <c r="BK215" s="90" t="s">
        <v>260</v>
      </c>
      <c r="BL215" s="45"/>
      <c r="BM215" s="45"/>
      <c r="BO215" s="45"/>
    </row>
    <row r="216" spans="1:67" ht="12.75" customHeight="1" x14ac:dyDescent="0.25">
      <c r="A216" s="32" t="s">
        <v>268</v>
      </c>
      <c r="B216" s="31" t="s">
        <v>23</v>
      </c>
      <c r="C216" s="1">
        <v>213</v>
      </c>
      <c r="D216" s="11" t="s">
        <v>265</v>
      </c>
      <c r="E216" s="27">
        <v>42933</v>
      </c>
      <c r="F216" s="11" t="s">
        <v>267</v>
      </c>
      <c r="G216" s="11" t="s">
        <v>59</v>
      </c>
      <c r="H216" s="11" t="s">
        <v>239</v>
      </c>
      <c r="I216" s="30" t="s">
        <v>15</v>
      </c>
      <c r="J216" s="15">
        <v>43817</v>
      </c>
      <c r="K216" s="15">
        <v>49717</v>
      </c>
      <c r="L216" s="11" t="s">
        <v>252</v>
      </c>
      <c r="M216" s="17">
        <v>5946600</v>
      </c>
      <c r="N216" s="17">
        <v>32706300</v>
      </c>
      <c r="O216" s="48" t="s">
        <v>17</v>
      </c>
      <c r="P216" s="11" t="s">
        <v>16</v>
      </c>
      <c r="Q216" s="11" t="s">
        <v>10</v>
      </c>
      <c r="R216" s="16">
        <v>52387861</v>
      </c>
      <c r="S216" s="16" t="s">
        <v>15</v>
      </c>
      <c r="T216" s="11" t="s">
        <v>266</v>
      </c>
      <c r="U216" s="15" t="s">
        <v>15</v>
      </c>
      <c r="V216" s="11" t="s">
        <v>265</v>
      </c>
      <c r="W216" s="11" t="s">
        <v>13</v>
      </c>
      <c r="X216" s="41"/>
      <c r="Y216" s="41"/>
      <c r="Z216" s="41"/>
      <c r="AA216" s="41"/>
      <c r="AB216" s="13" t="s">
        <v>264</v>
      </c>
      <c r="AC216" s="11" t="s">
        <v>11</v>
      </c>
      <c r="AD216" s="11" t="s">
        <v>10</v>
      </c>
      <c r="AE216" s="33">
        <v>79850133</v>
      </c>
      <c r="AF216" s="53" t="s">
        <v>263</v>
      </c>
      <c r="AG216" s="11">
        <v>165</v>
      </c>
      <c r="AH216" s="11" t="s">
        <v>8</v>
      </c>
      <c r="AI216" s="11">
        <v>0</v>
      </c>
      <c r="AJ216" s="11" t="s">
        <v>7</v>
      </c>
      <c r="AK216" s="46"/>
      <c r="AL216" s="47"/>
      <c r="AM216" s="46"/>
      <c r="AN216" s="46"/>
      <c r="AO216" s="46"/>
      <c r="AP216" s="75"/>
      <c r="AQ216" s="75"/>
      <c r="AR216" s="2"/>
      <c r="AS216" s="11" t="s">
        <v>6</v>
      </c>
      <c r="AT216" s="2"/>
      <c r="AU216" s="2"/>
      <c r="AV216" s="11" t="s">
        <v>6</v>
      </c>
      <c r="AW216" s="2"/>
      <c r="AX216" s="2"/>
      <c r="AY216" s="2"/>
      <c r="AZ216" s="10" t="s">
        <v>262</v>
      </c>
      <c r="BA216" s="9">
        <f>N216+AL216</f>
        <v>32706300</v>
      </c>
      <c r="BB216" s="1" t="s">
        <v>256</v>
      </c>
      <c r="BC216" s="1" t="s">
        <v>47</v>
      </c>
      <c r="BD216" s="1" t="s">
        <v>202</v>
      </c>
      <c r="BE216" s="2"/>
      <c r="BF216" s="7" t="s">
        <v>261</v>
      </c>
      <c r="BI216" s="6" t="s">
        <v>1</v>
      </c>
      <c r="BJ216" s="1" t="s">
        <v>0</v>
      </c>
      <c r="BK216" s="90" t="s">
        <v>260</v>
      </c>
      <c r="BL216" s="45"/>
      <c r="BM216" s="45"/>
      <c r="BO216" s="45"/>
    </row>
    <row r="217" spans="1:67" ht="12.75" customHeight="1" x14ac:dyDescent="0.25">
      <c r="A217" s="32" t="s">
        <v>259</v>
      </c>
      <c r="B217" s="31" t="s">
        <v>23</v>
      </c>
      <c r="C217" s="1">
        <v>214</v>
      </c>
      <c r="D217" s="11" t="s">
        <v>258</v>
      </c>
      <c r="E217" s="27">
        <v>42934</v>
      </c>
      <c r="F217" s="11" t="s">
        <v>253</v>
      </c>
      <c r="G217" s="11" t="s">
        <v>59</v>
      </c>
      <c r="H217" s="11" t="s">
        <v>239</v>
      </c>
      <c r="I217" s="30" t="s">
        <v>15</v>
      </c>
      <c r="J217" s="15">
        <v>43717</v>
      </c>
      <c r="K217" s="15">
        <v>50117</v>
      </c>
      <c r="L217" s="11" t="s">
        <v>252</v>
      </c>
      <c r="M217" s="17">
        <v>3559800</v>
      </c>
      <c r="N217" s="17">
        <v>19578900</v>
      </c>
      <c r="O217" s="48" t="s">
        <v>17</v>
      </c>
      <c r="P217" s="11" t="s">
        <v>16</v>
      </c>
      <c r="Q217" s="11" t="s">
        <v>10</v>
      </c>
      <c r="R217" s="16">
        <v>1018428725</v>
      </c>
      <c r="S217" s="16" t="s">
        <v>15</v>
      </c>
      <c r="T217" s="11" t="s">
        <v>92</v>
      </c>
      <c r="U217" s="15" t="s">
        <v>15</v>
      </c>
      <c r="V217" s="11" t="s">
        <v>258</v>
      </c>
      <c r="W217" s="11" t="s">
        <v>13</v>
      </c>
      <c r="X217" s="77"/>
      <c r="Y217" s="77"/>
      <c r="Z217" s="77"/>
      <c r="AA217" s="77"/>
      <c r="AB217" s="13" t="s">
        <v>250</v>
      </c>
      <c r="AC217" s="11" t="s">
        <v>11</v>
      </c>
      <c r="AD217" s="11" t="s">
        <v>10</v>
      </c>
      <c r="AE217" s="33">
        <v>52197050</v>
      </c>
      <c r="AF217" s="13" t="s">
        <v>249</v>
      </c>
      <c r="AG217" s="11">
        <v>165</v>
      </c>
      <c r="AH217" s="11" t="s">
        <v>8</v>
      </c>
      <c r="AI217" s="11">
        <v>0</v>
      </c>
      <c r="AJ217" s="11" t="s">
        <v>7</v>
      </c>
      <c r="AK217" s="46"/>
      <c r="AL217" s="47"/>
      <c r="AM217" s="46"/>
      <c r="AN217" s="46"/>
      <c r="AO217" s="46"/>
      <c r="AP217" s="75"/>
      <c r="AQ217" s="75"/>
      <c r="AR217" s="2"/>
      <c r="AS217" s="11" t="s">
        <v>6</v>
      </c>
      <c r="AT217" s="2"/>
      <c r="AU217" s="2"/>
      <c r="AV217" s="11" t="s">
        <v>6</v>
      </c>
      <c r="AW217" s="2"/>
      <c r="AX217" s="2"/>
      <c r="AY217" s="2"/>
      <c r="AZ217" s="10" t="s">
        <v>257</v>
      </c>
      <c r="BA217" s="9">
        <f>N217+AL217</f>
        <v>19578900</v>
      </c>
      <c r="BB217" s="1" t="s">
        <v>256</v>
      </c>
      <c r="BC217" s="1" t="s">
        <v>47</v>
      </c>
      <c r="BD217" s="1" t="s">
        <v>202</v>
      </c>
      <c r="BE217" s="2"/>
      <c r="BF217" s="7" t="s">
        <v>255</v>
      </c>
      <c r="BI217" s="6" t="s">
        <v>1</v>
      </c>
      <c r="BJ217" s="1" t="s">
        <v>0</v>
      </c>
      <c r="BK217" s="88"/>
      <c r="BL217" s="45"/>
      <c r="BM217" s="45"/>
      <c r="BO217" s="45"/>
    </row>
    <row r="218" spans="1:67" ht="12.75" customHeight="1" x14ac:dyDescent="0.25">
      <c r="A218" s="32" t="s">
        <v>254</v>
      </c>
      <c r="B218" s="31" t="s">
        <v>23</v>
      </c>
      <c r="C218" s="1">
        <v>215</v>
      </c>
      <c r="D218" s="89" t="s">
        <v>251</v>
      </c>
      <c r="E218" s="27">
        <v>42934</v>
      </c>
      <c r="F218" s="11" t="s">
        <v>253</v>
      </c>
      <c r="G218" s="11" t="s">
        <v>59</v>
      </c>
      <c r="H218" s="11" t="s">
        <v>239</v>
      </c>
      <c r="I218" s="30" t="s">
        <v>15</v>
      </c>
      <c r="J218" s="15">
        <v>43617</v>
      </c>
      <c r="K218" s="15">
        <v>50217</v>
      </c>
      <c r="L218" s="11" t="s">
        <v>252</v>
      </c>
      <c r="M218" s="17">
        <v>3559800</v>
      </c>
      <c r="N218" s="17">
        <v>19578900</v>
      </c>
      <c r="O218" s="48" t="s">
        <v>17</v>
      </c>
      <c r="P218" s="11" t="s">
        <v>16</v>
      </c>
      <c r="Q218" s="11" t="s">
        <v>10</v>
      </c>
      <c r="R218" s="16">
        <v>1032383332</v>
      </c>
      <c r="S218" s="16" t="s">
        <v>15</v>
      </c>
      <c r="T218" s="11" t="s">
        <v>136</v>
      </c>
      <c r="U218" s="15" t="s">
        <v>15</v>
      </c>
      <c r="V218" s="89" t="s">
        <v>251</v>
      </c>
      <c r="W218" s="11" t="s">
        <v>13</v>
      </c>
      <c r="X218" s="77"/>
      <c r="Y218" s="77"/>
      <c r="Z218" s="77"/>
      <c r="AA218" s="77"/>
      <c r="AB218" s="13" t="s">
        <v>250</v>
      </c>
      <c r="AC218" s="11" t="s">
        <v>11</v>
      </c>
      <c r="AD218" s="11" t="s">
        <v>10</v>
      </c>
      <c r="AE218" s="33">
        <v>52197050</v>
      </c>
      <c r="AF218" s="13" t="s">
        <v>249</v>
      </c>
      <c r="AG218" s="11">
        <v>165</v>
      </c>
      <c r="AH218" s="11" t="s">
        <v>8</v>
      </c>
      <c r="AI218" s="11">
        <v>0</v>
      </c>
      <c r="AJ218" s="11" t="s">
        <v>7</v>
      </c>
      <c r="AK218" s="46"/>
      <c r="AL218" s="47"/>
      <c r="AM218" s="46"/>
      <c r="AN218" s="46"/>
      <c r="AO218" s="46"/>
      <c r="AP218" s="75"/>
      <c r="AQ218" s="75"/>
      <c r="AR218" s="2"/>
      <c r="AS218" s="11" t="s">
        <v>6</v>
      </c>
      <c r="AT218" s="2"/>
      <c r="AU218" s="2"/>
      <c r="AV218" s="11" t="s">
        <v>6</v>
      </c>
      <c r="AW218" s="2"/>
      <c r="AX218" s="2"/>
      <c r="AY218" s="2"/>
      <c r="AZ218" s="10" t="s">
        <v>248</v>
      </c>
      <c r="BA218" s="9">
        <f>N218+AL218</f>
        <v>19578900</v>
      </c>
      <c r="BE218" s="2"/>
      <c r="BF218" s="7" t="s">
        <v>247</v>
      </c>
      <c r="BJ218" s="1" t="s">
        <v>0</v>
      </c>
      <c r="BK218" s="88"/>
      <c r="BL218" s="45"/>
      <c r="BM218" s="45"/>
      <c r="BO218" s="45"/>
    </row>
    <row r="219" spans="1:67" ht="12.75" customHeight="1" x14ac:dyDescent="0.25">
      <c r="A219" s="32" t="s">
        <v>246</v>
      </c>
      <c r="B219" s="31" t="s">
        <v>23</v>
      </c>
      <c r="C219" s="1">
        <v>216</v>
      </c>
      <c r="D219" s="11" t="s">
        <v>244</v>
      </c>
      <c r="E219" s="27">
        <v>42935</v>
      </c>
      <c r="F219" s="11" t="s">
        <v>245</v>
      </c>
      <c r="G219" s="11" t="s">
        <v>59</v>
      </c>
      <c r="H219" s="11" t="s">
        <v>239</v>
      </c>
      <c r="I219" s="30" t="s">
        <v>15</v>
      </c>
      <c r="J219" s="15">
        <v>44617</v>
      </c>
      <c r="K219" s="15">
        <v>50417</v>
      </c>
      <c r="L219" s="11" t="s">
        <v>42</v>
      </c>
      <c r="M219" s="17">
        <v>4987800</v>
      </c>
      <c r="N219" s="17">
        <v>21946320</v>
      </c>
      <c r="O219" s="48" t="s">
        <v>17</v>
      </c>
      <c r="P219" s="11" t="s">
        <v>16</v>
      </c>
      <c r="Q219" s="11" t="s">
        <v>10</v>
      </c>
      <c r="R219" s="16">
        <v>94060832</v>
      </c>
      <c r="S219" s="16" t="s">
        <v>15</v>
      </c>
      <c r="T219" s="11" t="s">
        <v>27</v>
      </c>
      <c r="U219" s="15" t="s">
        <v>15</v>
      </c>
      <c r="V219" s="11" t="s">
        <v>244</v>
      </c>
      <c r="W219" s="11" t="s">
        <v>13</v>
      </c>
      <c r="X219" s="77"/>
      <c r="Y219" s="77"/>
      <c r="Z219" s="77"/>
      <c r="AA219" s="77"/>
      <c r="AB219" s="13" t="s">
        <v>36</v>
      </c>
      <c r="AC219" s="11" t="s">
        <v>11</v>
      </c>
      <c r="AD219" s="11" t="s">
        <v>10</v>
      </c>
      <c r="AE219" s="33">
        <v>11342150</v>
      </c>
      <c r="AF219" s="53" t="s">
        <v>122</v>
      </c>
      <c r="AG219" s="11">
        <v>132</v>
      </c>
      <c r="AH219" s="11" t="s">
        <v>8</v>
      </c>
      <c r="AI219" s="11">
        <v>0</v>
      </c>
      <c r="AJ219" s="11" t="s">
        <v>7</v>
      </c>
      <c r="AK219" s="46"/>
      <c r="AL219" s="47"/>
      <c r="AM219" s="46"/>
      <c r="AN219" s="46"/>
      <c r="AO219" s="46"/>
      <c r="AP219" s="75"/>
      <c r="AQ219" s="75"/>
      <c r="AR219" s="2"/>
      <c r="AS219" s="11" t="s">
        <v>6</v>
      </c>
      <c r="AT219" s="2"/>
      <c r="AU219" s="2"/>
      <c r="AV219" s="11" t="s">
        <v>6</v>
      </c>
      <c r="AW219" s="2"/>
      <c r="AX219" s="2"/>
      <c r="AY219" s="2"/>
      <c r="AZ219" s="10" t="s">
        <v>243</v>
      </c>
      <c r="BA219" s="9">
        <f>N219+AL219</f>
        <v>21946320</v>
      </c>
      <c r="BE219" s="2"/>
      <c r="BF219" s="7" t="s">
        <v>242</v>
      </c>
      <c r="BK219" s="88"/>
      <c r="BL219" s="45"/>
      <c r="BM219" s="45"/>
      <c r="BO219" s="45"/>
    </row>
    <row r="220" spans="1:67" ht="12.75" customHeight="1" x14ac:dyDescent="0.2">
      <c r="A220" s="32"/>
      <c r="B220" s="31" t="s">
        <v>23</v>
      </c>
      <c r="C220" s="1">
        <v>217</v>
      </c>
      <c r="D220" s="11" t="s">
        <v>241</v>
      </c>
      <c r="E220" s="27">
        <v>42937</v>
      </c>
      <c r="F220" s="11"/>
      <c r="G220" s="11" t="s">
        <v>59</v>
      </c>
      <c r="H220" s="11" t="s">
        <v>239</v>
      </c>
      <c r="I220" s="30" t="s">
        <v>15</v>
      </c>
      <c r="J220" s="15"/>
      <c r="K220" s="15"/>
      <c r="L220" s="11"/>
      <c r="M220" s="17"/>
      <c r="N220" s="17"/>
      <c r="O220" s="48" t="s">
        <v>17</v>
      </c>
      <c r="P220" s="11" t="s">
        <v>16</v>
      </c>
      <c r="Q220" s="11" t="s">
        <v>10</v>
      </c>
      <c r="R220" s="16"/>
      <c r="S220" s="16" t="s">
        <v>15</v>
      </c>
      <c r="T220" s="11"/>
      <c r="U220" s="15" t="s">
        <v>15</v>
      </c>
      <c r="V220" s="11" t="s">
        <v>241</v>
      </c>
      <c r="W220" s="11" t="s">
        <v>13</v>
      </c>
      <c r="X220" s="77"/>
      <c r="Y220" s="77"/>
      <c r="Z220" s="77"/>
      <c r="AA220" s="77"/>
      <c r="AB220" s="13"/>
      <c r="AC220" s="11" t="s">
        <v>11</v>
      </c>
      <c r="AD220" s="11" t="s">
        <v>10</v>
      </c>
      <c r="AE220" s="14"/>
      <c r="AF220" s="13"/>
      <c r="AG220" s="11"/>
      <c r="AH220" s="11" t="s">
        <v>8</v>
      </c>
      <c r="AI220" s="11">
        <v>0</v>
      </c>
      <c r="AJ220" s="11" t="s">
        <v>7</v>
      </c>
      <c r="AK220" s="46"/>
      <c r="AL220" s="47"/>
      <c r="AM220" s="46"/>
      <c r="AN220" s="46"/>
      <c r="AO220" s="46"/>
      <c r="AP220" s="75"/>
      <c r="AQ220" s="75"/>
      <c r="AR220" s="2"/>
      <c r="AS220" s="11" t="s">
        <v>6</v>
      </c>
      <c r="AT220" s="2"/>
      <c r="AU220" s="2"/>
      <c r="AV220" s="11" t="s">
        <v>6</v>
      </c>
      <c r="AW220" s="2"/>
      <c r="AX220" s="2"/>
      <c r="AY220" s="2"/>
      <c r="AZ220" s="10" t="s">
        <v>240</v>
      </c>
      <c r="BA220" s="9">
        <f>N220+AL220</f>
        <v>0</v>
      </c>
      <c r="BE220" s="2"/>
      <c r="BF220" s="6"/>
      <c r="BK220" s="88"/>
      <c r="BL220" s="45"/>
      <c r="BM220" s="45"/>
      <c r="BO220" s="45"/>
    </row>
    <row r="221" spans="1:67" ht="12.75" customHeight="1" x14ac:dyDescent="0.2">
      <c r="A221" s="32"/>
      <c r="B221" s="31" t="s">
        <v>23</v>
      </c>
      <c r="D221" s="11"/>
      <c r="E221" s="27"/>
      <c r="F221" s="11"/>
      <c r="G221" s="11" t="s">
        <v>59</v>
      </c>
      <c r="H221" s="11" t="s">
        <v>239</v>
      </c>
      <c r="I221" s="30" t="s">
        <v>15</v>
      </c>
      <c r="J221" s="15"/>
      <c r="K221" s="15"/>
      <c r="L221" s="11"/>
      <c r="M221" s="17"/>
      <c r="N221" s="17"/>
      <c r="O221" s="48" t="s">
        <v>17</v>
      </c>
      <c r="P221" s="11" t="s">
        <v>16</v>
      </c>
      <c r="Q221" s="11" t="s">
        <v>10</v>
      </c>
      <c r="R221" s="16"/>
      <c r="S221" s="16" t="s">
        <v>15</v>
      </c>
      <c r="T221" s="11"/>
      <c r="U221" s="15" t="s">
        <v>15</v>
      </c>
      <c r="V221" s="11"/>
      <c r="W221" s="11" t="s">
        <v>13</v>
      </c>
      <c r="X221" s="77"/>
      <c r="Y221" s="77"/>
      <c r="Z221" s="77"/>
      <c r="AA221" s="77"/>
      <c r="AB221" s="13"/>
      <c r="AC221" s="11" t="s">
        <v>11</v>
      </c>
      <c r="AD221" s="11" t="s">
        <v>10</v>
      </c>
      <c r="AE221" s="14"/>
      <c r="AF221" s="13"/>
      <c r="AG221" s="11"/>
      <c r="AH221" s="11" t="s">
        <v>8</v>
      </c>
      <c r="AI221" s="11">
        <v>0</v>
      </c>
      <c r="AJ221" s="11" t="s">
        <v>7</v>
      </c>
      <c r="AK221" s="46"/>
      <c r="AL221" s="47"/>
      <c r="AM221" s="46"/>
      <c r="AN221" s="46"/>
      <c r="AO221" s="46"/>
      <c r="AP221" s="26"/>
      <c r="AQ221" s="26"/>
      <c r="AR221" s="2"/>
      <c r="AS221" s="11" t="s">
        <v>6</v>
      </c>
      <c r="AT221" s="2"/>
      <c r="AU221" s="2"/>
      <c r="AV221" s="11" t="s">
        <v>6</v>
      </c>
      <c r="AW221" s="2"/>
      <c r="AX221" s="2"/>
      <c r="AY221" s="2"/>
      <c r="AZ221" s="25"/>
      <c r="BA221" s="9">
        <f>N221+AL221</f>
        <v>0</v>
      </c>
      <c r="BD221" s="65"/>
      <c r="BE221" s="2"/>
      <c r="BF221" s="6"/>
      <c r="BK221" s="88"/>
      <c r="BL221" s="45"/>
      <c r="BM221" s="45"/>
      <c r="BO221" s="45"/>
    </row>
    <row r="222" spans="1:67" ht="12.75" customHeight="1" x14ac:dyDescent="0.2">
      <c r="A222" s="32"/>
      <c r="B222" s="31" t="s">
        <v>23</v>
      </c>
      <c r="D222" s="11"/>
      <c r="E222" s="27"/>
      <c r="F222" s="11"/>
      <c r="G222" s="11" t="s">
        <v>59</v>
      </c>
      <c r="H222" s="11" t="s">
        <v>239</v>
      </c>
      <c r="I222" s="30" t="s">
        <v>15</v>
      </c>
      <c r="J222" s="15"/>
      <c r="K222" s="15"/>
      <c r="L222" s="11"/>
      <c r="M222" s="17"/>
      <c r="N222" s="17"/>
      <c r="O222" s="48" t="s">
        <v>17</v>
      </c>
      <c r="P222" s="11" t="s">
        <v>16</v>
      </c>
      <c r="Q222" s="11" t="s">
        <v>10</v>
      </c>
      <c r="R222" s="16"/>
      <c r="S222" s="16" t="s">
        <v>15</v>
      </c>
      <c r="T222" s="11"/>
      <c r="U222" s="15" t="s">
        <v>15</v>
      </c>
      <c r="V222" s="11"/>
      <c r="W222" s="11" t="s">
        <v>13</v>
      </c>
      <c r="X222" s="77"/>
      <c r="Y222" s="77"/>
      <c r="Z222" s="77"/>
      <c r="AA222" s="77"/>
      <c r="AB222" s="13"/>
      <c r="AC222" s="11" t="s">
        <v>11</v>
      </c>
      <c r="AD222" s="11" t="s">
        <v>10</v>
      </c>
      <c r="AE222" s="14"/>
      <c r="AF222" s="13"/>
      <c r="AG222" s="11"/>
      <c r="AH222" s="11" t="s">
        <v>8</v>
      </c>
      <c r="AI222" s="11">
        <v>0</v>
      </c>
      <c r="AJ222" s="11" t="s">
        <v>7</v>
      </c>
      <c r="AK222" s="46"/>
      <c r="AL222" s="47"/>
      <c r="AM222" s="46"/>
      <c r="AN222" s="46"/>
      <c r="AO222" s="46"/>
      <c r="AP222" s="26"/>
      <c r="AQ222" s="26"/>
      <c r="AR222" s="2"/>
      <c r="AS222" s="11" t="s">
        <v>6</v>
      </c>
      <c r="AT222" s="2"/>
      <c r="AU222" s="2"/>
      <c r="AV222" s="11" t="s">
        <v>6</v>
      </c>
      <c r="AW222" s="2"/>
      <c r="AX222" s="2"/>
      <c r="AY222" s="2"/>
      <c r="AZ222" s="25"/>
      <c r="BA222" s="9">
        <f>N222+AL222</f>
        <v>0</v>
      </c>
      <c r="BD222" s="65"/>
      <c r="BE222" s="2"/>
      <c r="BF222" s="6"/>
      <c r="BK222" s="88"/>
      <c r="BL222" s="45"/>
      <c r="BM222" s="45"/>
      <c r="BO222" s="45"/>
    </row>
    <row r="223" spans="1:67" ht="12.75" customHeight="1" x14ac:dyDescent="0.2">
      <c r="A223" s="32"/>
      <c r="B223" s="31" t="s">
        <v>23</v>
      </c>
      <c r="D223" s="11"/>
      <c r="E223" s="27"/>
      <c r="F223" s="11"/>
      <c r="G223" s="11" t="s">
        <v>59</v>
      </c>
      <c r="H223" s="11" t="s">
        <v>239</v>
      </c>
      <c r="I223" s="30" t="s">
        <v>15</v>
      </c>
      <c r="J223" s="15"/>
      <c r="K223" s="15"/>
      <c r="L223" s="11"/>
      <c r="M223" s="17"/>
      <c r="N223" s="17"/>
      <c r="O223" s="48" t="s">
        <v>17</v>
      </c>
      <c r="P223" s="11" t="s">
        <v>16</v>
      </c>
      <c r="Q223" s="11" t="s">
        <v>10</v>
      </c>
      <c r="R223" s="16"/>
      <c r="S223" s="16" t="s">
        <v>15</v>
      </c>
      <c r="T223" s="11"/>
      <c r="U223" s="15" t="s">
        <v>15</v>
      </c>
      <c r="V223" s="11"/>
      <c r="W223" s="11" t="s">
        <v>13</v>
      </c>
      <c r="X223" s="77"/>
      <c r="Y223" s="77"/>
      <c r="Z223" s="77"/>
      <c r="AA223" s="77"/>
      <c r="AB223" s="13"/>
      <c r="AC223" s="11" t="s">
        <v>11</v>
      </c>
      <c r="AD223" s="11" t="s">
        <v>10</v>
      </c>
      <c r="AE223" s="14"/>
      <c r="AF223" s="13"/>
      <c r="AG223" s="11"/>
      <c r="AH223" s="11" t="s">
        <v>8</v>
      </c>
      <c r="AI223" s="11">
        <v>0</v>
      </c>
      <c r="AJ223" s="11" t="s">
        <v>7</v>
      </c>
      <c r="AK223" s="46"/>
      <c r="AL223" s="47"/>
      <c r="AM223" s="46"/>
      <c r="AN223" s="46"/>
      <c r="AO223" s="46"/>
      <c r="AP223" s="26"/>
      <c r="AQ223" s="26"/>
      <c r="AR223" s="2"/>
      <c r="AS223" s="11" t="s">
        <v>6</v>
      </c>
      <c r="AT223" s="2"/>
      <c r="AU223" s="2"/>
      <c r="AV223" s="11" t="s">
        <v>6</v>
      </c>
      <c r="AW223" s="2"/>
      <c r="AX223" s="2"/>
      <c r="AY223" s="2"/>
      <c r="AZ223" s="25"/>
      <c r="BA223" s="9">
        <f>N223+AL223</f>
        <v>0</v>
      </c>
      <c r="BD223" s="65"/>
      <c r="BE223" s="2"/>
      <c r="BF223" s="6"/>
      <c r="BK223" s="88"/>
      <c r="BL223" s="45"/>
      <c r="BM223" s="45"/>
      <c r="BO223" s="45"/>
    </row>
    <row r="224" spans="1:67" ht="12.75" customHeight="1" x14ac:dyDescent="0.2">
      <c r="A224" s="32"/>
      <c r="B224" s="31" t="s">
        <v>23</v>
      </c>
      <c r="D224" s="11"/>
      <c r="E224" s="27"/>
      <c r="F224" s="11"/>
      <c r="G224" s="11" t="s">
        <v>59</v>
      </c>
      <c r="H224" s="11" t="s">
        <v>239</v>
      </c>
      <c r="I224" s="30" t="s">
        <v>15</v>
      </c>
      <c r="J224" s="15"/>
      <c r="K224" s="15"/>
      <c r="L224" s="11"/>
      <c r="M224" s="17"/>
      <c r="N224" s="17"/>
      <c r="O224" s="48" t="s">
        <v>17</v>
      </c>
      <c r="P224" s="11" t="s">
        <v>16</v>
      </c>
      <c r="Q224" s="11" t="s">
        <v>10</v>
      </c>
      <c r="R224" s="16"/>
      <c r="S224" s="16" t="s">
        <v>15</v>
      </c>
      <c r="T224" s="11"/>
      <c r="U224" s="15" t="s">
        <v>15</v>
      </c>
      <c r="V224" s="11"/>
      <c r="W224" s="11" t="s">
        <v>13</v>
      </c>
      <c r="X224" s="77"/>
      <c r="Y224" s="77"/>
      <c r="Z224" s="77"/>
      <c r="AA224" s="77"/>
      <c r="AB224" s="13"/>
      <c r="AC224" s="11" t="s">
        <v>11</v>
      </c>
      <c r="AD224" s="11" t="s">
        <v>10</v>
      </c>
      <c r="AE224" s="14"/>
      <c r="AF224" s="13"/>
      <c r="AG224" s="11"/>
      <c r="AH224" s="11" t="s">
        <v>8</v>
      </c>
      <c r="AI224" s="11">
        <v>0</v>
      </c>
      <c r="AJ224" s="11" t="s">
        <v>7</v>
      </c>
      <c r="AK224" s="46"/>
      <c r="AL224" s="47"/>
      <c r="AM224" s="46"/>
      <c r="AN224" s="46"/>
      <c r="AO224" s="46"/>
      <c r="AP224" s="26"/>
      <c r="AQ224" s="26"/>
      <c r="AR224" s="2"/>
      <c r="AS224" s="11" t="s">
        <v>6</v>
      </c>
      <c r="AT224" s="2"/>
      <c r="AU224" s="2"/>
      <c r="AV224" s="11" t="s">
        <v>6</v>
      </c>
      <c r="AW224" s="2"/>
      <c r="AX224" s="2"/>
      <c r="AY224" s="2"/>
      <c r="AZ224" s="25"/>
      <c r="BA224" s="9">
        <f>N224+AL224</f>
        <v>0</v>
      </c>
      <c r="BD224" s="65"/>
      <c r="BE224" s="2"/>
      <c r="BF224" s="6"/>
      <c r="BK224" s="88"/>
      <c r="BL224" s="45"/>
      <c r="BM224" s="45"/>
      <c r="BO224" s="45"/>
    </row>
    <row r="225" spans="1:68" ht="12.75" customHeight="1" x14ac:dyDescent="0.2">
      <c r="A225" s="86" t="s">
        <v>238</v>
      </c>
      <c r="B225" s="85" t="s">
        <v>23</v>
      </c>
      <c r="C225" s="84">
        <v>13769</v>
      </c>
      <c r="D225" s="82" t="s">
        <v>236</v>
      </c>
      <c r="E225" s="83">
        <v>42761</v>
      </c>
      <c r="F225" s="82" t="s">
        <v>237</v>
      </c>
      <c r="G225" s="82" t="s">
        <v>208</v>
      </c>
      <c r="H225" s="82" t="s">
        <v>207</v>
      </c>
      <c r="I225" s="30" t="s">
        <v>15</v>
      </c>
      <c r="J225" s="15">
        <v>11417</v>
      </c>
      <c r="K225" s="15">
        <v>16517</v>
      </c>
      <c r="L225" s="11" t="s">
        <v>193</v>
      </c>
      <c r="M225" s="17">
        <v>0</v>
      </c>
      <c r="N225" s="17">
        <v>159300631</v>
      </c>
      <c r="O225" s="48" t="s">
        <v>206</v>
      </c>
      <c r="P225" s="11" t="s">
        <v>29</v>
      </c>
      <c r="Q225" s="11" t="s">
        <v>28</v>
      </c>
      <c r="R225" s="16" t="s">
        <v>15</v>
      </c>
      <c r="S225" s="28">
        <v>890903407</v>
      </c>
      <c r="T225" s="11" t="s">
        <v>55</v>
      </c>
      <c r="U225" s="15" t="s">
        <v>15</v>
      </c>
      <c r="V225" s="11" t="s">
        <v>236</v>
      </c>
      <c r="W225" s="11" t="s">
        <v>162</v>
      </c>
      <c r="X225" s="77"/>
      <c r="Y225" s="77"/>
      <c r="Z225" s="77"/>
      <c r="AA225" s="77"/>
      <c r="AB225" s="13" t="s">
        <v>12</v>
      </c>
      <c r="AC225" s="11" t="s">
        <v>11</v>
      </c>
      <c r="AD225" s="11" t="s">
        <v>10</v>
      </c>
      <c r="AE225" s="14">
        <v>16356940</v>
      </c>
      <c r="AF225" s="13" t="s">
        <v>9</v>
      </c>
      <c r="AG225" s="11">
        <v>335</v>
      </c>
      <c r="AH225" s="11" t="s">
        <v>8</v>
      </c>
      <c r="AI225" s="11">
        <v>0</v>
      </c>
      <c r="AJ225" s="11" t="s">
        <v>7</v>
      </c>
      <c r="AK225" s="46"/>
      <c r="AL225" s="47"/>
      <c r="AM225" s="46"/>
      <c r="AN225" s="46"/>
      <c r="AO225" s="46"/>
      <c r="AP225" s="26">
        <v>42761</v>
      </c>
      <c r="AQ225" s="26">
        <v>43100</v>
      </c>
      <c r="AR225" s="2"/>
      <c r="AS225" s="11" t="s">
        <v>6</v>
      </c>
      <c r="AT225" s="2"/>
      <c r="AU225" s="2"/>
      <c r="AV225" s="11" t="s">
        <v>6</v>
      </c>
      <c r="AW225" s="2"/>
      <c r="AX225" s="2"/>
      <c r="AY225" s="2"/>
      <c r="AZ225" s="25"/>
      <c r="BA225" s="9">
        <f>N225+AL225</f>
        <v>159300631</v>
      </c>
      <c r="BB225" s="1" t="s">
        <v>15</v>
      </c>
      <c r="BC225" s="1" t="s">
        <v>203</v>
      </c>
      <c r="BD225" s="8" t="s">
        <v>3</v>
      </c>
      <c r="BE225" s="2"/>
      <c r="BF225" s="6" t="s">
        <v>188</v>
      </c>
      <c r="BG225" s="1" t="s">
        <v>1</v>
      </c>
      <c r="BJ225" s="1" t="s">
        <v>0</v>
      </c>
      <c r="BK225" s="5" t="s">
        <v>15</v>
      </c>
      <c r="BL225" s="45">
        <f>($BP$2-E225)/AG225*100</f>
        <v>19.1044776119403</v>
      </c>
      <c r="BM225" s="45">
        <f>IF((($BP$2-AP225)/AG225)&gt;1,100,($BP$2-AP225)/AG225*100)</f>
        <v>19.1044776119403</v>
      </c>
      <c r="BO225" s="45">
        <f>VLOOKUP(A225,'[1]PAGOS-NACION'!A:AK,37,0)</f>
        <v>100</v>
      </c>
    </row>
    <row r="226" spans="1:68" ht="12.75" customHeight="1" x14ac:dyDescent="0.2">
      <c r="A226" s="86" t="s">
        <v>235</v>
      </c>
      <c r="B226" s="85" t="s">
        <v>23</v>
      </c>
      <c r="C226" s="84">
        <v>14099</v>
      </c>
      <c r="D226" s="84" t="s">
        <v>233</v>
      </c>
      <c r="E226" s="83">
        <v>42773</v>
      </c>
      <c r="F226" s="84" t="s">
        <v>234</v>
      </c>
      <c r="G226" s="82" t="s">
        <v>208</v>
      </c>
      <c r="H226" s="82" t="s">
        <v>207</v>
      </c>
      <c r="I226" s="30" t="s">
        <v>15</v>
      </c>
      <c r="J226" s="15">
        <v>117317</v>
      </c>
      <c r="K226" s="15">
        <v>25117</v>
      </c>
      <c r="L226" s="11" t="s">
        <v>18</v>
      </c>
      <c r="M226" s="17">
        <v>0</v>
      </c>
      <c r="N226" s="17">
        <v>1759600</v>
      </c>
      <c r="O226" s="48" t="s">
        <v>206</v>
      </c>
      <c r="P226" s="11" t="s">
        <v>29</v>
      </c>
      <c r="Q226" s="11" t="s">
        <v>28</v>
      </c>
      <c r="R226" s="16" t="s">
        <v>15</v>
      </c>
      <c r="S226" s="28">
        <v>890900943</v>
      </c>
      <c r="T226" s="11" t="s">
        <v>27</v>
      </c>
      <c r="U226" s="15" t="s">
        <v>15</v>
      </c>
      <c r="V226" s="1" t="s">
        <v>233</v>
      </c>
      <c r="W226" s="11" t="s">
        <v>162</v>
      </c>
      <c r="X226" s="77"/>
      <c r="Y226" s="77"/>
      <c r="Z226" s="77"/>
      <c r="AA226" s="77"/>
      <c r="AB226" s="13" t="s">
        <v>12</v>
      </c>
      <c r="AC226" s="11" t="s">
        <v>11</v>
      </c>
      <c r="AD226" s="11" t="s">
        <v>10</v>
      </c>
      <c r="AE226" s="14">
        <v>16356940</v>
      </c>
      <c r="AF226" s="13" t="s">
        <v>9</v>
      </c>
      <c r="AG226" s="1">
        <v>54</v>
      </c>
      <c r="AH226" s="11" t="s">
        <v>8</v>
      </c>
      <c r="AI226" s="11">
        <v>0</v>
      </c>
      <c r="AJ226" s="11" t="s">
        <v>7</v>
      </c>
      <c r="AK226" s="2"/>
      <c r="AL226" s="2"/>
      <c r="AM226" s="2"/>
      <c r="AN226" s="2"/>
      <c r="AO226" s="46"/>
      <c r="AP226" s="26">
        <v>42783</v>
      </c>
      <c r="AQ226" s="49">
        <v>42824</v>
      </c>
      <c r="AR226" s="2"/>
      <c r="AS226" s="11" t="s">
        <v>6</v>
      </c>
      <c r="AT226" s="2"/>
      <c r="AU226" s="2"/>
      <c r="AV226" s="11" t="s">
        <v>6</v>
      </c>
      <c r="AW226" s="2"/>
      <c r="AX226" s="2"/>
      <c r="AY226" s="2"/>
      <c r="AZ226" s="10" t="s">
        <v>232</v>
      </c>
      <c r="BA226" s="9">
        <f>N226+AL226</f>
        <v>1759600</v>
      </c>
      <c r="BB226" s="1" t="s">
        <v>15</v>
      </c>
      <c r="BC226" s="1" t="s">
        <v>203</v>
      </c>
      <c r="BD226" s="8" t="s">
        <v>3</v>
      </c>
      <c r="BE226" s="2"/>
      <c r="BF226" s="6" t="s">
        <v>188</v>
      </c>
      <c r="BG226" s="1" t="s">
        <v>1</v>
      </c>
      <c r="BK226" s="5" t="s">
        <v>15</v>
      </c>
      <c r="BL226" s="45">
        <f>($BP$2-E226)/AG226*100</f>
        <v>96.296296296296291</v>
      </c>
      <c r="BM226" s="45">
        <f>IF((($BP$2-AP226)/AG226)&gt;1,100,($BP$2-AP226)/AG226*100)</f>
        <v>77.777777777777786</v>
      </c>
      <c r="BO226" s="45">
        <f>VLOOKUP(A226,'[1]PAGOS-NACION'!A:AK,37,0)</f>
        <v>100</v>
      </c>
    </row>
    <row r="227" spans="1:68" ht="12.75" customHeight="1" x14ac:dyDescent="0.2">
      <c r="A227" s="86" t="s">
        <v>231</v>
      </c>
      <c r="B227" s="85" t="s">
        <v>23</v>
      </c>
      <c r="C227" s="84">
        <v>14267</v>
      </c>
      <c r="D227" s="84" t="s">
        <v>228</v>
      </c>
      <c r="E227" s="83">
        <v>42780</v>
      </c>
      <c r="F227" s="84" t="s">
        <v>230</v>
      </c>
      <c r="G227" s="82" t="s">
        <v>208</v>
      </c>
      <c r="H227" s="82" t="s">
        <v>207</v>
      </c>
      <c r="I227" s="30" t="s">
        <v>15</v>
      </c>
      <c r="J227" s="15">
        <v>14817</v>
      </c>
      <c r="K227" s="15">
        <v>26417</v>
      </c>
      <c r="L227" s="11" t="s">
        <v>229</v>
      </c>
      <c r="M227" s="17">
        <v>0</v>
      </c>
      <c r="N227" s="17">
        <v>758934774</v>
      </c>
      <c r="O227" s="48" t="s">
        <v>206</v>
      </c>
      <c r="P227" s="11" t="s">
        <v>29</v>
      </c>
      <c r="Q227" s="11" t="s">
        <v>28</v>
      </c>
      <c r="R227" s="16" t="s">
        <v>15</v>
      </c>
      <c r="S227" s="28">
        <v>900889896</v>
      </c>
      <c r="T227" s="11" t="s">
        <v>125</v>
      </c>
      <c r="U227" s="15" t="s">
        <v>15</v>
      </c>
      <c r="V227" s="1" t="s">
        <v>228</v>
      </c>
      <c r="W227" s="11" t="s">
        <v>162</v>
      </c>
      <c r="X227" s="77"/>
      <c r="Y227" s="77"/>
      <c r="Z227" s="77"/>
      <c r="AA227" s="77"/>
      <c r="AB227" s="13" t="s">
        <v>12</v>
      </c>
      <c r="AC227" s="11" t="s">
        <v>11</v>
      </c>
      <c r="AD227" s="11" t="s">
        <v>10</v>
      </c>
      <c r="AE227" s="14">
        <v>16356940</v>
      </c>
      <c r="AF227" s="13" t="s">
        <v>9</v>
      </c>
      <c r="AG227" s="2">
        <f>270+17</f>
        <v>287</v>
      </c>
      <c r="AH227" s="11" t="s">
        <v>8</v>
      </c>
      <c r="AI227" s="11">
        <v>0</v>
      </c>
      <c r="AJ227" s="11" t="s">
        <v>7</v>
      </c>
      <c r="AK227" s="2"/>
      <c r="AL227" s="2"/>
      <c r="AM227" s="2"/>
      <c r="AN227" s="2"/>
      <c r="AO227" s="46"/>
      <c r="AP227" s="26">
        <v>42780</v>
      </c>
      <c r="AQ227" s="26">
        <v>43100</v>
      </c>
      <c r="AR227" s="2"/>
      <c r="AS227" s="11" t="s">
        <v>6</v>
      </c>
      <c r="AT227" s="2"/>
      <c r="AU227" s="2"/>
      <c r="AV227" s="11" t="s">
        <v>6</v>
      </c>
      <c r="AW227" s="2"/>
      <c r="AX227" s="2"/>
      <c r="AY227" s="2"/>
      <c r="AZ227" s="10" t="s">
        <v>227</v>
      </c>
      <c r="BA227" s="9">
        <f>N227+AL227</f>
        <v>758934774</v>
      </c>
      <c r="BB227" s="1" t="s">
        <v>15</v>
      </c>
      <c r="BC227" s="1" t="s">
        <v>203</v>
      </c>
      <c r="BD227" s="8" t="s">
        <v>3</v>
      </c>
      <c r="BE227" s="2"/>
      <c r="BF227" s="6" t="s">
        <v>188</v>
      </c>
      <c r="BG227" s="1" t="s">
        <v>1</v>
      </c>
      <c r="BJ227" s="1" t="s">
        <v>0</v>
      </c>
      <c r="BK227" s="5" t="s">
        <v>15</v>
      </c>
      <c r="BL227" s="45">
        <f>($BP$2-E227)/AG227*100</f>
        <v>15.6794425087108</v>
      </c>
      <c r="BM227" s="45">
        <f>IF((($BP$2-AP227)/AG227)&gt;1,100,($BP$2-AP227)/AG227*100)</f>
        <v>15.6794425087108</v>
      </c>
      <c r="BO227" s="45">
        <f>VLOOKUP(A227,'[1]PAGOS-NACION'!A:AK,37,0)</f>
        <v>52.310248601153177</v>
      </c>
    </row>
    <row r="228" spans="1:68" ht="12.75" customHeight="1" x14ac:dyDescent="0.2">
      <c r="A228" s="86" t="s">
        <v>226</v>
      </c>
      <c r="B228" s="85" t="s">
        <v>23</v>
      </c>
      <c r="C228" s="84">
        <v>15304</v>
      </c>
      <c r="D228" s="82" t="s">
        <v>224</v>
      </c>
      <c r="E228" s="83">
        <v>42818</v>
      </c>
      <c r="F228" s="82" t="s">
        <v>225</v>
      </c>
      <c r="G228" s="82" t="s">
        <v>208</v>
      </c>
      <c r="H228" s="82" t="s">
        <v>207</v>
      </c>
      <c r="I228" s="30" t="s">
        <v>15</v>
      </c>
      <c r="J228" s="15">
        <v>28517</v>
      </c>
      <c r="K228" s="15">
        <v>32717</v>
      </c>
      <c r="L228" s="11" t="s">
        <v>18</v>
      </c>
      <c r="M228" s="17">
        <v>0</v>
      </c>
      <c r="N228" s="17">
        <v>14142303</v>
      </c>
      <c r="O228" s="48" t="s">
        <v>206</v>
      </c>
      <c r="P228" s="11" t="s">
        <v>29</v>
      </c>
      <c r="Q228" s="11" t="s">
        <v>28</v>
      </c>
      <c r="R228" s="16" t="s">
        <v>15</v>
      </c>
      <c r="S228" s="28">
        <v>830073623</v>
      </c>
      <c r="T228" s="11" t="s">
        <v>125</v>
      </c>
      <c r="U228" s="15" t="s">
        <v>15</v>
      </c>
      <c r="V228" s="11" t="s">
        <v>224</v>
      </c>
      <c r="W228" s="11" t="s">
        <v>162</v>
      </c>
      <c r="X228" s="77"/>
      <c r="Y228" s="77"/>
      <c r="Z228" s="77"/>
      <c r="AA228" s="77"/>
      <c r="AB228" s="13" t="s">
        <v>12</v>
      </c>
      <c r="AC228" s="11" t="s">
        <v>11</v>
      </c>
      <c r="AD228" s="11" t="s">
        <v>10</v>
      </c>
      <c r="AE228" s="14">
        <v>16356940</v>
      </c>
      <c r="AF228" s="13" t="s">
        <v>9</v>
      </c>
      <c r="AG228" s="1">
        <v>277</v>
      </c>
      <c r="AH228" s="11" t="s">
        <v>8</v>
      </c>
      <c r="AI228" s="11">
        <v>0</v>
      </c>
      <c r="AJ228" s="11" t="s">
        <v>7</v>
      </c>
      <c r="AK228" s="46"/>
      <c r="AL228" s="47"/>
      <c r="AM228" s="46"/>
      <c r="AN228" s="46"/>
      <c r="AO228" s="46"/>
      <c r="AP228" s="26">
        <v>42818</v>
      </c>
      <c r="AQ228" s="26">
        <v>43100</v>
      </c>
      <c r="AR228" s="46"/>
      <c r="AS228" s="11" t="s">
        <v>6</v>
      </c>
      <c r="AT228" s="46"/>
      <c r="AU228" s="46"/>
      <c r="AV228" s="11" t="s">
        <v>6</v>
      </c>
      <c r="AW228" s="46"/>
      <c r="AX228" s="46"/>
      <c r="AY228" s="46"/>
      <c r="AZ228" s="10"/>
      <c r="BA228" s="9">
        <f>N228+AL228</f>
        <v>14142303</v>
      </c>
      <c r="BB228" s="1" t="s">
        <v>15</v>
      </c>
      <c r="BC228" s="1" t="s">
        <v>203</v>
      </c>
      <c r="BD228" s="8" t="s">
        <v>3</v>
      </c>
      <c r="BE228" s="2"/>
      <c r="BF228" s="6" t="s">
        <v>188</v>
      </c>
      <c r="BG228" s="1" t="s">
        <v>1</v>
      </c>
      <c r="BH228" s="2"/>
      <c r="BI228" s="2"/>
      <c r="BJ228" s="1" t="s">
        <v>0</v>
      </c>
      <c r="BK228" s="5" t="s">
        <v>15</v>
      </c>
      <c r="BL228" s="45">
        <f>($BP$2-E228)/AG228*100</f>
        <v>2.5270758122743682</v>
      </c>
      <c r="BM228" s="45">
        <f>IF((($BP$2-AP228)/AG228)&gt;1,100,($BP$2-AP228)/AG228*100)</f>
        <v>2.5270758122743682</v>
      </c>
      <c r="BN228" s="2"/>
      <c r="BO228" s="45">
        <f>VLOOKUP(A228,'[1]PAGOS-NACION'!A:AK,37,0)</f>
        <v>99.999998020124451</v>
      </c>
      <c r="BP228" s="2"/>
    </row>
    <row r="229" spans="1:68" ht="12.75" customHeight="1" x14ac:dyDescent="0.2">
      <c r="A229" s="86" t="s">
        <v>223</v>
      </c>
      <c r="B229" s="85" t="s">
        <v>23</v>
      </c>
      <c r="C229" s="84">
        <v>15305</v>
      </c>
      <c r="D229" s="82" t="s">
        <v>221</v>
      </c>
      <c r="E229" s="83">
        <v>42818</v>
      </c>
      <c r="F229" s="82" t="s">
        <v>222</v>
      </c>
      <c r="G229" s="82" t="s">
        <v>208</v>
      </c>
      <c r="H229" s="82" t="s">
        <v>207</v>
      </c>
      <c r="I229" s="30" t="s">
        <v>15</v>
      </c>
      <c r="J229" s="15">
        <v>28417</v>
      </c>
      <c r="K229" s="15">
        <v>32617</v>
      </c>
      <c r="L229" s="11" t="s">
        <v>18</v>
      </c>
      <c r="M229" s="17">
        <v>0</v>
      </c>
      <c r="N229" s="17">
        <v>2975550</v>
      </c>
      <c r="O229" s="48" t="s">
        <v>206</v>
      </c>
      <c r="P229" s="11" t="s">
        <v>29</v>
      </c>
      <c r="Q229" s="11" t="s">
        <v>28</v>
      </c>
      <c r="R229" s="16" t="s">
        <v>15</v>
      </c>
      <c r="S229" s="28">
        <v>811021363</v>
      </c>
      <c r="T229" s="11" t="s">
        <v>136</v>
      </c>
      <c r="U229" s="15" t="s">
        <v>15</v>
      </c>
      <c r="V229" s="11" t="s">
        <v>221</v>
      </c>
      <c r="W229" s="11" t="s">
        <v>162</v>
      </c>
      <c r="X229" s="77"/>
      <c r="Y229" s="77"/>
      <c r="Z229" s="77"/>
      <c r="AA229" s="77"/>
      <c r="AB229" s="13" t="s">
        <v>12</v>
      </c>
      <c r="AC229" s="11" t="s">
        <v>11</v>
      </c>
      <c r="AD229" s="11" t="s">
        <v>10</v>
      </c>
      <c r="AE229" s="14">
        <v>16356940</v>
      </c>
      <c r="AF229" s="13" t="s">
        <v>9</v>
      </c>
      <c r="AG229" s="1">
        <v>277</v>
      </c>
      <c r="AH229" s="11" t="s">
        <v>8</v>
      </c>
      <c r="AI229" s="11">
        <v>0</v>
      </c>
      <c r="AJ229" s="11" t="s">
        <v>7</v>
      </c>
      <c r="AK229" s="46"/>
      <c r="AL229" s="47"/>
      <c r="AM229" s="46"/>
      <c r="AN229" s="46"/>
      <c r="AO229" s="46"/>
      <c r="AP229" s="26">
        <v>42818</v>
      </c>
      <c r="AQ229" s="26">
        <v>43100</v>
      </c>
      <c r="AR229" s="46"/>
      <c r="AS229" s="11" t="s">
        <v>6</v>
      </c>
      <c r="AT229" s="46"/>
      <c r="AU229" s="46"/>
      <c r="AV229" s="11" t="s">
        <v>6</v>
      </c>
      <c r="AW229" s="46"/>
      <c r="AX229" s="46"/>
      <c r="AY229" s="46"/>
      <c r="AZ229" s="10"/>
      <c r="BA229" s="9">
        <f>N229+AL229</f>
        <v>2975550</v>
      </c>
      <c r="BB229" s="1" t="s">
        <v>15</v>
      </c>
      <c r="BC229" s="1" t="s">
        <v>203</v>
      </c>
      <c r="BD229" s="8" t="s">
        <v>3</v>
      </c>
      <c r="BE229" s="2"/>
      <c r="BF229" s="6" t="s">
        <v>188</v>
      </c>
      <c r="BG229" s="1" t="s">
        <v>1</v>
      </c>
      <c r="BH229" s="2"/>
      <c r="BI229" s="2"/>
      <c r="BJ229" s="1" t="s">
        <v>0</v>
      </c>
      <c r="BK229" s="5" t="s">
        <v>15</v>
      </c>
      <c r="BL229" s="45">
        <f>($BP$2-E229)/AG229*100</f>
        <v>2.5270758122743682</v>
      </c>
      <c r="BM229" s="45">
        <f>IF((($BP$2-AP229)/AG229)&gt;1,100,($BP$2-AP229)/AG229*100)</f>
        <v>2.5270758122743682</v>
      </c>
      <c r="BN229" s="2"/>
      <c r="BO229" s="45">
        <f>VLOOKUP(A229,'[1]PAGOS-NACION'!A:AK,37,0)</f>
        <v>5.8823525062593474</v>
      </c>
      <c r="BP229" s="2"/>
    </row>
    <row r="230" spans="1:68" ht="12.75" customHeight="1" x14ac:dyDescent="0.2">
      <c r="A230" s="86" t="s">
        <v>220</v>
      </c>
      <c r="B230" s="85" t="s">
        <v>23</v>
      </c>
      <c r="C230" s="84">
        <v>16556</v>
      </c>
      <c r="D230" s="82" t="s">
        <v>218</v>
      </c>
      <c r="E230" s="83">
        <v>42850</v>
      </c>
      <c r="F230" s="82" t="s">
        <v>219</v>
      </c>
      <c r="G230" s="82" t="s">
        <v>208</v>
      </c>
      <c r="H230" s="82" t="s">
        <v>207</v>
      </c>
      <c r="I230" s="30" t="s">
        <v>15</v>
      </c>
      <c r="J230" s="15">
        <v>31617</v>
      </c>
      <c r="K230" s="15">
        <v>36717</v>
      </c>
      <c r="L230" s="11" t="s">
        <v>18</v>
      </c>
      <c r="M230" s="17">
        <v>0</v>
      </c>
      <c r="N230" s="17">
        <v>72045431</v>
      </c>
      <c r="O230" s="48" t="s">
        <v>206</v>
      </c>
      <c r="P230" s="11" t="s">
        <v>29</v>
      </c>
      <c r="Q230" s="11" t="s">
        <v>28</v>
      </c>
      <c r="R230" s="16" t="s">
        <v>15</v>
      </c>
      <c r="S230" s="28">
        <v>860067479</v>
      </c>
      <c r="T230" s="11" t="s">
        <v>125</v>
      </c>
      <c r="U230" s="15" t="s">
        <v>15</v>
      </c>
      <c r="V230" s="11" t="s">
        <v>218</v>
      </c>
      <c r="W230" s="11" t="s">
        <v>162</v>
      </c>
      <c r="X230" s="77"/>
      <c r="Y230" s="77"/>
      <c r="Z230" s="77"/>
      <c r="AA230" s="77"/>
      <c r="AB230" s="13" t="s">
        <v>12</v>
      </c>
      <c r="AC230" s="11" t="s">
        <v>11</v>
      </c>
      <c r="AD230" s="11" t="s">
        <v>10</v>
      </c>
      <c r="AE230" s="14">
        <v>16356940</v>
      </c>
      <c r="AF230" s="13" t="s">
        <v>9</v>
      </c>
      <c r="AG230" s="1">
        <v>213</v>
      </c>
      <c r="AH230" s="11" t="s">
        <v>8</v>
      </c>
      <c r="AI230" s="11">
        <v>0</v>
      </c>
      <c r="AJ230" s="11" t="s">
        <v>7</v>
      </c>
      <c r="AK230" s="46"/>
      <c r="AL230" s="47"/>
      <c r="AM230" s="46"/>
      <c r="AN230" s="46"/>
      <c r="AO230" s="46"/>
      <c r="AP230" s="26">
        <v>42850</v>
      </c>
      <c r="AQ230" s="26">
        <v>43066</v>
      </c>
      <c r="AR230" s="46"/>
      <c r="AS230" s="11" t="s">
        <v>6</v>
      </c>
      <c r="AT230" s="46"/>
      <c r="AU230" s="46"/>
      <c r="AV230" s="11" t="s">
        <v>6</v>
      </c>
      <c r="AW230" s="46"/>
      <c r="AX230" s="46"/>
      <c r="AY230" s="46"/>
      <c r="AZ230" s="10" t="s">
        <v>217</v>
      </c>
      <c r="BA230" s="9">
        <f>N230+AL230</f>
        <v>72045431</v>
      </c>
      <c r="BB230" s="1" t="s">
        <v>15</v>
      </c>
      <c r="BC230" s="1" t="s">
        <v>203</v>
      </c>
      <c r="BD230" s="8" t="s">
        <v>3</v>
      </c>
      <c r="BE230" s="2"/>
      <c r="BF230" s="6" t="s">
        <v>188</v>
      </c>
      <c r="BH230" s="1" t="s">
        <v>1</v>
      </c>
      <c r="BI230" s="2"/>
      <c r="BJ230" s="1" t="s">
        <v>0</v>
      </c>
      <c r="BK230" s="5" t="s">
        <v>15</v>
      </c>
      <c r="BL230" s="45"/>
      <c r="BM230" s="45"/>
      <c r="BN230" s="2"/>
      <c r="BO230" s="45"/>
      <c r="BP230" s="2"/>
    </row>
    <row r="231" spans="1:68" ht="12.75" customHeight="1" x14ac:dyDescent="0.2">
      <c r="A231" s="86" t="s">
        <v>216</v>
      </c>
      <c r="B231" s="85" t="s">
        <v>23</v>
      </c>
      <c r="C231" s="84">
        <v>16874</v>
      </c>
      <c r="D231" s="82" t="s">
        <v>214</v>
      </c>
      <c r="E231" s="83">
        <v>42859</v>
      </c>
      <c r="F231" s="82" t="s">
        <v>215</v>
      </c>
      <c r="G231" s="82" t="s">
        <v>208</v>
      </c>
      <c r="H231" s="82" t="s">
        <v>207</v>
      </c>
      <c r="I231" s="30" t="s">
        <v>15</v>
      </c>
      <c r="J231" s="15">
        <v>34617</v>
      </c>
      <c r="K231" s="15">
        <v>39317</v>
      </c>
      <c r="L231" s="11" t="s">
        <v>18</v>
      </c>
      <c r="M231" s="17">
        <v>0</v>
      </c>
      <c r="N231" s="17">
        <v>24496642</v>
      </c>
      <c r="O231" s="48" t="s">
        <v>206</v>
      </c>
      <c r="P231" s="11" t="s">
        <v>29</v>
      </c>
      <c r="Q231" s="11" t="s">
        <v>28</v>
      </c>
      <c r="R231" s="16" t="s">
        <v>15</v>
      </c>
      <c r="S231" s="28">
        <v>830113914</v>
      </c>
      <c r="T231" s="11" t="s">
        <v>41</v>
      </c>
      <c r="U231" s="15" t="s">
        <v>15</v>
      </c>
      <c r="V231" s="11" t="s">
        <v>214</v>
      </c>
      <c r="W231" s="11" t="s">
        <v>162</v>
      </c>
      <c r="X231" s="77"/>
      <c r="Y231" s="77"/>
      <c r="Z231" s="77"/>
      <c r="AA231" s="77"/>
      <c r="AB231" s="13" t="s">
        <v>12</v>
      </c>
      <c r="AC231" s="11" t="s">
        <v>11</v>
      </c>
      <c r="AD231" s="11" t="s">
        <v>10</v>
      </c>
      <c r="AE231" s="14">
        <v>16356940</v>
      </c>
      <c r="AF231" s="13" t="s">
        <v>9</v>
      </c>
      <c r="AG231" s="1">
        <f>210+27</f>
        <v>237</v>
      </c>
      <c r="AH231" s="11" t="s">
        <v>8</v>
      </c>
      <c r="AI231" s="11">
        <v>0</v>
      </c>
      <c r="AJ231" s="11" t="s">
        <v>7</v>
      </c>
      <c r="AK231" s="46"/>
      <c r="AL231" s="47"/>
      <c r="AM231" s="46"/>
      <c r="AN231" s="46"/>
      <c r="AO231" s="46"/>
      <c r="AP231" s="26">
        <v>42859</v>
      </c>
      <c r="AQ231" s="26">
        <v>43100</v>
      </c>
      <c r="AR231" s="46"/>
      <c r="AS231" s="11" t="s">
        <v>6</v>
      </c>
      <c r="AT231" s="46"/>
      <c r="AU231" s="46"/>
      <c r="AV231" s="11" t="s">
        <v>6</v>
      </c>
      <c r="AW231" s="46"/>
      <c r="AX231" s="46"/>
      <c r="AY231" s="46"/>
      <c r="AZ231" s="10"/>
      <c r="BA231" s="9">
        <f>N231+AL231</f>
        <v>24496642</v>
      </c>
      <c r="BB231" s="1" t="s">
        <v>15</v>
      </c>
      <c r="BC231" s="1" t="s">
        <v>203</v>
      </c>
      <c r="BD231" s="8" t="s">
        <v>3</v>
      </c>
      <c r="BE231" s="2"/>
      <c r="BF231" s="6" t="s">
        <v>188</v>
      </c>
      <c r="BH231" s="1" t="s">
        <v>1</v>
      </c>
      <c r="BI231" s="2"/>
      <c r="BJ231" s="1" t="s">
        <v>0</v>
      </c>
      <c r="BK231" s="5" t="s">
        <v>15</v>
      </c>
      <c r="BL231" s="45"/>
      <c r="BM231" s="45"/>
      <c r="BN231" s="2"/>
      <c r="BO231" s="45"/>
      <c r="BP231" s="2"/>
    </row>
    <row r="232" spans="1:68" ht="12.75" customHeight="1" x14ac:dyDescent="0.2">
      <c r="A232" s="86" t="s">
        <v>213</v>
      </c>
      <c r="B232" s="85" t="s">
        <v>23</v>
      </c>
      <c r="C232" s="84">
        <v>17254</v>
      </c>
      <c r="D232" s="82" t="s">
        <v>211</v>
      </c>
      <c r="E232" s="83">
        <v>42871</v>
      </c>
      <c r="F232" s="82" t="s">
        <v>212</v>
      </c>
      <c r="G232" s="82" t="s">
        <v>208</v>
      </c>
      <c r="H232" s="82" t="s">
        <v>207</v>
      </c>
      <c r="I232" s="30" t="s">
        <v>15</v>
      </c>
      <c r="J232" s="15">
        <v>27217</v>
      </c>
      <c r="K232" s="15">
        <v>41417</v>
      </c>
      <c r="L232" s="11" t="s">
        <v>42</v>
      </c>
      <c r="M232" s="17">
        <v>0</v>
      </c>
      <c r="N232" s="87">
        <v>6565923.7699999996</v>
      </c>
      <c r="O232" s="48" t="s">
        <v>206</v>
      </c>
      <c r="P232" s="11" t="s">
        <v>29</v>
      </c>
      <c r="Q232" s="11" t="s">
        <v>28</v>
      </c>
      <c r="R232" s="16" t="s">
        <v>15</v>
      </c>
      <c r="S232" s="28">
        <v>8310980</v>
      </c>
      <c r="T232" s="11" t="s">
        <v>125</v>
      </c>
      <c r="U232" s="15" t="s">
        <v>15</v>
      </c>
      <c r="V232" s="11" t="s">
        <v>211</v>
      </c>
      <c r="W232" s="11" t="s">
        <v>162</v>
      </c>
      <c r="X232" s="77"/>
      <c r="Y232" s="77"/>
      <c r="Z232" s="77"/>
      <c r="AA232" s="77"/>
      <c r="AB232" s="13" t="s">
        <v>12</v>
      </c>
      <c r="AC232" s="11" t="s">
        <v>11</v>
      </c>
      <c r="AD232" s="11" t="s">
        <v>10</v>
      </c>
      <c r="AE232" s="14">
        <v>16356940</v>
      </c>
      <c r="AF232" s="13" t="s">
        <v>9</v>
      </c>
      <c r="AG232" s="1">
        <v>180</v>
      </c>
      <c r="AH232" s="11" t="s">
        <v>8</v>
      </c>
      <c r="AI232" s="11">
        <v>0</v>
      </c>
      <c r="AJ232" s="11" t="s">
        <v>7</v>
      </c>
      <c r="AK232" s="46"/>
      <c r="AL232" s="47"/>
      <c r="AM232" s="46"/>
      <c r="AN232" s="46"/>
      <c r="AO232" s="46"/>
      <c r="AP232" s="26">
        <v>42871</v>
      </c>
      <c r="AQ232" s="26">
        <v>43054</v>
      </c>
      <c r="AR232" s="46"/>
      <c r="AS232" s="11" t="s">
        <v>6</v>
      </c>
      <c r="AT232" s="46"/>
      <c r="AU232" s="46"/>
      <c r="AV232" s="11" t="s">
        <v>6</v>
      </c>
      <c r="AW232" s="46"/>
      <c r="AX232" s="46"/>
      <c r="AY232" s="46"/>
      <c r="AZ232" s="10"/>
      <c r="BA232" s="9">
        <f>N232+AL232</f>
        <v>6565923.7699999996</v>
      </c>
      <c r="BB232" s="1" t="s">
        <v>15</v>
      </c>
      <c r="BC232" s="1" t="s">
        <v>203</v>
      </c>
      <c r="BD232" s="8" t="s">
        <v>3</v>
      </c>
      <c r="BE232" s="2"/>
      <c r="BF232" s="6" t="s">
        <v>188</v>
      </c>
      <c r="BH232" s="1" t="s">
        <v>1</v>
      </c>
      <c r="BI232" s="2"/>
      <c r="BJ232" s="1" t="s">
        <v>0</v>
      </c>
      <c r="BK232" s="5" t="s">
        <v>15</v>
      </c>
      <c r="BL232" s="45"/>
      <c r="BM232" s="45"/>
      <c r="BN232" s="2"/>
      <c r="BO232" s="45"/>
      <c r="BP232" s="2"/>
    </row>
    <row r="233" spans="1:68" ht="12.75" customHeight="1" x14ac:dyDescent="0.2">
      <c r="A233" s="86" t="s">
        <v>210</v>
      </c>
      <c r="B233" s="85" t="s">
        <v>23</v>
      </c>
      <c r="C233" s="84">
        <v>17415</v>
      </c>
      <c r="D233" s="82" t="s">
        <v>204</v>
      </c>
      <c r="E233" s="83">
        <v>42877</v>
      </c>
      <c r="F233" s="82" t="s">
        <v>209</v>
      </c>
      <c r="G233" s="82" t="s">
        <v>208</v>
      </c>
      <c r="H233" s="82" t="s">
        <v>207</v>
      </c>
      <c r="I233" s="30" t="s">
        <v>15</v>
      </c>
      <c r="J233" s="15" t="s">
        <v>188</v>
      </c>
      <c r="K233" s="15" t="s">
        <v>188</v>
      </c>
      <c r="L233" s="15" t="s">
        <v>188</v>
      </c>
      <c r="M233" s="17">
        <v>0</v>
      </c>
      <c r="N233" s="17">
        <v>0</v>
      </c>
      <c r="O233" s="48" t="s">
        <v>206</v>
      </c>
      <c r="P233" s="11" t="s">
        <v>29</v>
      </c>
      <c r="Q233" s="11" t="s">
        <v>28</v>
      </c>
      <c r="R233" s="16" t="s">
        <v>15</v>
      </c>
      <c r="S233" s="28">
        <v>800018165</v>
      </c>
      <c r="T233" s="11" t="s">
        <v>205</v>
      </c>
      <c r="U233" s="15" t="s">
        <v>15</v>
      </c>
      <c r="V233" s="11" t="s">
        <v>204</v>
      </c>
      <c r="W233" s="11" t="s">
        <v>162</v>
      </c>
      <c r="X233" s="77"/>
      <c r="Y233" s="77"/>
      <c r="Z233" s="77"/>
      <c r="AA233" s="77"/>
      <c r="AB233" s="13" t="s">
        <v>12</v>
      </c>
      <c r="AC233" s="11" t="s">
        <v>11</v>
      </c>
      <c r="AD233" s="11" t="s">
        <v>10</v>
      </c>
      <c r="AE233" s="14">
        <v>16356940</v>
      </c>
      <c r="AF233" s="13" t="s">
        <v>9</v>
      </c>
      <c r="AG233" s="11">
        <f>365+60+11</f>
        <v>436</v>
      </c>
      <c r="AH233" s="11" t="s">
        <v>8</v>
      </c>
      <c r="AI233" s="11">
        <v>0</v>
      </c>
      <c r="AJ233" s="11" t="s">
        <v>7</v>
      </c>
      <c r="AK233" s="46"/>
      <c r="AL233" s="47"/>
      <c r="AM233" s="46"/>
      <c r="AN233" s="46"/>
      <c r="AO233" s="46"/>
      <c r="AP233" s="26">
        <v>42877</v>
      </c>
      <c r="AQ233" s="26">
        <v>43313</v>
      </c>
      <c r="AR233" s="46"/>
      <c r="AS233" s="11" t="s">
        <v>6</v>
      </c>
      <c r="AT233" s="46"/>
      <c r="AU233" s="46"/>
      <c r="AV233" s="11" t="s">
        <v>6</v>
      </c>
      <c r="AW233" s="46"/>
      <c r="AX233" s="46"/>
      <c r="AY233" s="46"/>
      <c r="AZ233" s="10"/>
      <c r="BA233" s="9">
        <f>N233+AL233</f>
        <v>0</v>
      </c>
      <c r="BB233" s="1" t="s">
        <v>15</v>
      </c>
      <c r="BC233" s="1" t="s">
        <v>203</v>
      </c>
      <c r="BD233" s="1" t="s">
        <v>202</v>
      </c>
      <c r="BE233" s="2"/>
      <c r="BF233" s="6" t="s">
        <v>188</v>
      </c>
      <c r="BH233" s="1" t="s">
        <v>1</v>
      </c>
      <c r="BI233" s="2"/>
      <c r="BJ233" s="1" t="s">
        <v>0</v>
      </c>
      <c r="BK233" s="5" t="s">
        <v>15</v>
      </c>
      <c r="BL233" s="45">
        <f>($BP$2-E233)/AG233*100</f>
        <v>-11.926605504587156</v>
      </c>
      <c r="BM233" s="45">
        <f>IF((($BP$2-AP233)/AG233)&gt;1,100,($BP$2-AP233)/AG233*100)</f>
        <v>-11.926605504587156</v>
      </c>
      <c r="BN233" s="2"/>
      <c r="BO233" s="45">
        <f>VLOOKUP(A233,'[1]PAGOS-NACION'!A:AK,37,0)</f>
        <v>0</v>
      </c>
      <c r="BP233" s="2"/>
    </row>
    <row r="234" spans="1:68" ht="12.75" customHeight="1" x14ac:dyDescent="0.2">
      <c r="A234" s="81" t="s">
        <v>201</v>
      </c>
      <c r="B234" s="80" t="s">
        <v>23</v>
      </c>
      <c r="C234" s="78">
        <v>8</v>
      </c>
      <c r="D234" s="78" t="s">
        <v>199</v>
      </c>
      <c r="E234" s="79">
        <v>42788</v>
      </c>
      <c r="F234" s="78" t="s">
        <v>200</v>
      </c>
      <c r="G234" s="78" t="s">
        <v>43</v>
      </c>
      <c r="H234" s="78" t="s">
        <v>194</v>
      </c>
      <c r="I234" s="30" t="s">
        <v>15</v>
      </c>
      <c r="J234" s="15">
        <v>21517</v>
      </c>
      <c r="K234" s="15">
        <v>27917</v>
      </c>
      <c r="L234" s="11" t="s">
        <v>193</v>
      </c>
      <c r="M234" s="17">
        <v>0</v>
      </c>
      <c r="N234" s="17">
        <v>27386301</v>
      </c>
      <c r="O234" s="48" t="s">
        <v>17</v>
      </c>
      <c r="P234" s="11" t="s">
        <v>29</v>
      </c>
      <c r="Q234" s="11" t="s">
        <v>28</v>
      </c>
      <c r="R234" s="16" t="s">
        <v>15</v>
      </c>
      <c r="S234" s="28">
        <v>860002534</v>
      </c>
      <c r="T234" s="11" t="s">
        <v>136</v>
      </c>
      <c r="U234" s="15" t="s">
        <v>15</v>
      </c>
      <c r="V234" s="11" t="s">
        <v>199</v>
      </c>
      <c r="W234" s="11" t="s">
        <v>162</v>
      </c>
      <c r="X234" s="43"/>
      <c r="Y234" s="77"/>
      <c r="Z234" s="77"/>
      <c r="AA234" s="77"/>
      <c r="AB234" s="13" t="s">
        <v>12</v>
      </c>
      <c r="AC234" s="11" t="s">
        <v>11</v>
      </c>
      <c r="AD234" s="11" t="s">
        <v>10</v>
      </c>
      <c r="AE234" s="14">
        <v>16356940</v>
      </c>
      <c r="AF234" s="13" t="s">
        <v>9</v>
      </c>
      <c r="AG234" s="1">
        <f>270+27</f>
        <v>297</v>
      </c>
      <c r="AH234" s="11" t="s">
        <v>8</v>
      </c>
      <c r="AI234" s="11">
        <v>0</v>
      </c>
      <c r="AJ234" s="11" t="s">
        <v>7</v>
      </c>
      <c r="AK234" s="46"/>
      <c r="AL234" s="76"/>
      <c r="AM234" s="46"/>
      <c r="AN234" s="46"/>
      <c r="AO234" s="46"/>
      <c r="AP234" s="26">
        <v>42797</v>
      </c>
      <c r="AQ234" s="26">
        <v>43100</v>
      </c>
      <c r="AR234" s="46"/>
      <c r="AS234" s="11" t="s">
        <v>6</v>
      </c>
      <c r="AT234" s="46"/>
      <c r="AU234" s="46"/>
      <c r="AV234" s="11" t="s">
        <v>6</v>
      </c>
      <c r="AW234" s="46"/>
      <c r="AX234" s="46"/>
      <c r="AY234" s="46"/>
      <c r="AZ234" s="10" t="s">
        <v>198</v>
      </c>
      <c r="BA234" s="9">
        <f>N234+AL234</f>
        <v>27386301</v>
      </c>
      <c r="BB234" s="1" t="s">
        <v>5</v>
      </c>
      <c r="BC234" s="1" t="s">
        <v>197</v>
      </c>
      <c r="BD234" s="8"/>
      <c r="BE234" s="2"/>
      <c r="BF234" s="6" t="s">
        <v>188</v>
      </c>
      <c r="BG234" s="1" t="s">
        <v>1</v>
      </c>
      <c r="BH234" s="2"/>
      <c r="BI234" s="2"/>
      <c r="BJ234" s="1" t="s">
        <v>0</v>
      </c>
      <c r="BK234" s="5" t="s">
        <v>15</v>
      </c>
      <c r="BL234" s="45">
        <f>($BP$2-E234)/AG234*100</f>
        <v>12.457912457912458</v>
      </c>
      <c r="BM234" s="45">
        <f>IF((($BP$2-AP234)/AG234)&gt;1,100,($BP$2-AP234)/AG234*100)</f>
        <v>9.4276094276094273</v>
      </c>
      <c r="BN234" s="2"/>
      <c r="BO234" s="45">
        <f>VLOOKUP(A234,'[1]PAGOS-NACION'!A:AK,37,0)</f>
        <v>149.52381119304869</v>
      </c>
      <c r="BP234" s="2"/>
    </row>
    <row r="235" spans="1:68" ht="12.75" customHeight="1" x14ac:dyDescent="0.2">
      <c r="A235" s="81" t="s">
        <v>196</v>
      </c>
      <c r="B235" s="80" t="s">
        <v>23</v>
      </c>
      <c r="C235" s="78">
        <v>13</v>
      </c>
      <c r="D235" s="78" t="s">
        <v>192</v>
      </c>
      <c r="E235" s="79">
        <v>42802</v>
      </c>
      <c r="F235" s="78" t="s">
        <v>195</v>
      </c>
      <c r="G235" s="78" t="s">
        <v>43</v>
      </c>
      <c r="H235" s="78" t="s">
        <v>194</v>
      </c>
      <c r="I235" s="30" t="s">
        <v>15</v>
      </c>
      <c r="J235" s="15">
        <v>21617</v>
      </c>
      <c r="K235" s="15">
        <v>30717</v>
      </c>
      <c r="L235" s="11" t="s">
        <v>193</v>
      </c>
      <c r="M235" s="17">
        <v>0</v>
      </c>
      <c r="N235" s="17">
        <v>4600000</v>
      </c>
      <c r="O235" s="48" t="s">
        <v>17</v>
      </c>
      <c r="P235" s="11" t="s">
        <v>29</v>
      </c>
      <c r="Q235" s="11" t="s">
        <v>28</v>
      </c>
      <c r="R235" s="16" t="s">
        <v>15</v>
      </c>
      <c r="S235" s="28">
        <v>860009174</v>
      </c>
      <c r="T235" s="11" t="s">
        <v>156</v>
      </c>
      <c r="U235" s="15" t="s">
        <v>15</v>
      </c>
      <c r="V235" s="11" t="s">
        <v>192</v>
      </c>
      <c r="W235" s="11" t="s">
        <v>162</v>
      </c>
      <c r="X235" s="43"/>
      <c r="Y235" s="77"/>
      <c r="Z235" s="77"/>
      <c r="AA235" s="77"/>
      <c r="AB235" s="13" t="s">
        <v>12</v>
      </c>
      <c r="AC235" s="11" t="s">
        <v>11</v>
      </c>
      <c r="AD235" s="11" t="s">
        <v>10</v>
      </c>
      <c r="AE235" s="14">
        <v>16356940</v>
      </c>
      <c r="AF235" s="13" t="s">
        <v>9</v>
      </c>
      <c r="AG235" s="11">
        <f>270+23</f>
        <v>293</v>
      </c>
      <c r="AH235" s="11" t="s">
        <v>8</v>
      </c>
      <c r="AI235" s="11">
        <v>0</v>
      </c>
      <c r="AJ235" s="11" t="s">
        <v>191</v>
      </c>
      <c r="AK235" s="46"/>
      <c r="AL235" s="76">
        <v>2278095</v>
      </c>
      <c r="AM235" s="46"/>
      <c r="AN235" s="46"/>
      <c r="AO235" s="46"/>
      <c r="AP235" s="75">
        <v>42802</v>
      </c>
      <c r="AQ235" s="26">
        <v>43100</v>
      </c>
      <c r="AR235" s="46"/>
      <c r="AS235" s="11" t="s">
        <v>6</v>
      </c>
      <c r="AT235" s="46"/>
      <c r="AU235" s="46"/>
      <c r="AV235" s="11" t="s">
        <v>6</v>
      </c>
      <c r="AW235" s="46"/>
      <c r="AX235" s="46"/>
      <c r="AY235" s="46"/>
      <c r="AZ235" s="10" t="s">
        <v>190</v>
      </c>
      <c r="BA235" s="9">
        <f>N235+AL235</f>
        <v>6878095</v>
      </c>
      <c r="BB235" s="1" t="s">
        <v>5</v>
      </c>
      <c r="BC235" s="1" t="s">
        <v>189</v>
      </c>
      <c r="BD235" s="8"/>
      <c r="BE235" s="2"/>
      <c r="BF235" s="6" t="s">
        <v>188</v>
      </c>
      <c r="BG235" s="1" t="s">
        <v>1</v>
      </c>
      <c r="BH235" s="2"/>
      <c r="BI235" s="2"/>
      <c r="BJ235" s="2"/>
      <c r="BK235" s="5" t="s">
        <v>15</v>
      </c>
      <c r="BL235" s="45">
        <f>($BP$2-E235)/AG235*100</f>
        <v>7.8498293515358366</v>
      </c>
      <c r="BM235" s="45">
        <f>IF((($BP$2-AP235)/AG235)&gt;1,100,($BP$2-AP235)/AG235*100)</f>
        <v>7.8498293515358366</v>
      </c>
      <c r="BN235" s="2"/>
      <c r="BO235" s="45">
        <f>VLOOKUP(A235,'[1]PAGOS-NACION'!A:AK,37,0)</f>
        <v>100</v>
      </c>
      <c r="BP235" s="2"/>
    </row>
    <row r="236" spans="1:68" ht="12.75" customHeight="1" x14ac:dyDescent="0.2">
      <c r="A236" s="72" t="s">
        <v>187</v>
      </c>
      <c r="B236" s="71" t="s">
        <v>23</v>
      </c>
      <c r="C236" s="68">
        <v>1</v>
      </c>
      <c r="D236" s="68" t="s">
        <v>186</v>
      </c>
      <c r="E236" s="70">
        <v>42810</v>
      </c>
      <c r="F236" s="74" t="s">
        <v>185</v>
      </c>
      <c r="G236" s="68" t="s">
        <v>43</v>
      </c>
      <c r="H236" s="68" t="s">
        <v>20</v>
      </c>
      <c r="I236" s="67" t="s">
        <v>168</v>
      </c>
      <c r="J236" s="15">
        <v>10717</v>
      </c>
      <c r="K236" s="15">
        <v>31517</v>
      </c>
      <c r="L236" s="11" t="s">
        <v>18</v>
      </c>
      <c r="M236" s="17">
        <v>0</v>
      </c>
      <c r="N236" s="17">
        <v>955618</v>
      </c>
      <c r="O236" s="73">
        <v>1</v>
      </c>
      <c r="P236" s="11" t="s">
        <v>29</v>
      </c>
      <c r="Q236" s="11" t="s">
        <v>28</v>
      </c>
      <c r="R236" s="16" t="s">
        <v>15</v>
      </c>
      <c r="S236" s="28">
        <v>900634314</v>
      </c>
      <c r="T236" s="11" t="s">
        <v>41</v>
      </c>
      <c r="U236" s="15" t="s">
        <v>15</v>
      </c>
      <c r="V236" s="11" t="s">
        <v>184</v>
      </c>
      <c r="W236" s="11" t="s">
        <v>13</v>
      </c>
      <c r="X236" s="11" t="s">
        <v>39</v>
      </c>
      <c r="Y236" s="11" t="s">
        <v>174</v>
      </c>
      <c r="Z236" s="27">
        <v>42816</v>
      </c>
      <c r="AA236" s="11" t="s">
        <v>183</v>
      </c>
      <c r="AB236" s="13" t="s">
        <v>12</v>
      </c>
      <c r="AC236" s="11" t="s">
        <v>11</v>
      </c>
      <c r="AD236" s="11" t="s">
        <v>10</v>
      </c>
      <c r="AE236" s="14">
        <v>16356940</v>
      </c>
      <c r="AF236" s="13" t="s">
        <v>9</v>
      </c>
      <c r="AG236" s="11">
        <v>30</v>
      </c>
      <c r="AH236" s="11" t="s">
        <v>8</v>
      </c>
      <c r="AI236" s="11">
        <v>0</v>
      </c>
      <c r="AJ236" s="11" t="s">
        <v>7</v>
      </c>
      <c r="AK236" s="46"/>
      <c r="AL236" s="47"/>
      <c r="AM236" s="46"/>
      <c r="AN236" s="46"/>
      <c r="AO236" s="46"/>
      <c r="AP236" s="26">
        <v>42816</v>
      </c>
      <c r="AQ236" s="49">
        <v>42846</v>
      </c>
      <c r="AR236" s="46"/>
      <c r="AS236" s="11" t="s">
        <v>6</v>
      </c>
      <c r="AT236" s="46"/>
      <c r="AU236" s="46"/>
      <c r="AV236" s="11" t="s">
        <v>6</v>
      </c>
      <c r="AW236" s="46"/>
      <c r="AX236" s="46"/>
      <c r="AY236" s="46"/>
      <c r="AZ236" s="10" t="s">
        <v>182</v>
      </c>
      <c r="BA236" s="9">
        <f>N236+AL236</f>
        <v>955618</v>
      </c>
      <c r="BB236" s="1" t="s">
        <v>33</v>
      </c>
      <c r="BC236" s="1" t="s">
        <v>181</v>
      </c>
      <c r="BD236" s="8" t="s">
        <v>3</v>
      </c>
      <c r="BE236" s="2"/>
      <c r="BF236" s="7" t="s">
        <v>180</v>
      </c>
      <c r="BG236" s="1" t="s">
        <v>1</v>
      </c>
      <c r="BH236" s="2"/>
      <c r="BI236" s="2"/>
      <c r="BJ236" s="2"/>
      <c r="BK236" s="5" t="s">
        <v>15</v>
      </c>
      <c r="BL236" s="45">
        <f>($BP$2-E236)/AG236*100</f>
        <v>50</v>
      </c>
      <c r="BM236" s="45">
        <f>IF((($BP$2-AP236)/AG236)&gt;1,100,($BP$2-AP236)/AG236*100)</f>
        <v>30</v>
      </c>
      <c r="BN236" s="2"/>
      <c r="BO236" s="45">
        <f>VLOOKUP(A236,'[1]PAGOS-NACION'!A:AK,37,0)</f>
        <v>100</v>
      </c>
      <c r="BP236" s="2"/>
    </row>
    <row r="237" spans="1:68" ht="12.75" customHeight="1" x14ac:dyDescent="0.25">
      <c r="A237" s="72" t="s">
        <v>179</v>
      </c>
      <c r="B237" s="71" t="s">
        <v>23</v>
      </c>
      <c r="C237" s="68">
        <v>2</v>
      </c>
      <c r="D237" s="68" t="s">
        <v>176</v>
      </c>
      <c r="E237" s="70">
        <v>42857</v>
      </c>
      <c r="F237" s="68" t="s">
        <v>178</v>
      </c>
      <c r="G237" s="68" t="s">
        <v>43</v>
      </c>
      <c r="H237" s="68" t="s">
        <v>20</v>
      </c>
      <c r="I237" s="67" t="s">
        <v>168</v>
      </c>
      <c r="J237" s="15">
        <v>29917</v>
      </c>
      <c r="K237" s="15">
        <v>37817</v>
      </c>
      <c r="L237" s="11" t="s">
        <v>177</v>
      </c>
      <c r="M237" s="17">
        <v>0</v>
      </c>
      <c r="N237" s="17">
        <v>4484116</v>
      </c>
      <c r="O237" s="73">
        <v>1</v>
      </c>
      <c r="P237" s="11" t="s">
        <v>29</v>
      </c>
      <c r="Q237" s="11" t="s">
        <v>28</v>
      </c>
      <c r="R237" s="16" t="s">
        <v>15</v>
      </c>
      <c r="S237" s="28">
        <v>900244628</v>
      </c>
      <c r="T237" s="11" t="s">
        <v>103</v>
      </c>
      <c r="U237" s="15" t="s">
        <v>15</v>
      </c>
      <c r="V237" s="11" t="s">
        <v>176</v>
      </c>
      <c r="W237" s="11" t="s">
        <v>13</v>
      </c>
      <c r="X237" s="11" t="s">
        <v>175</v>
      </c>
      <c r="Y237" s="11" t="s">
        <v>174</v>
      </c>
      <c r="Z237" s="27">
        <v>42859</v>
      </c>
      <c r="AA237" s="11" t="s">
        <v>173</v>
      </c>
      <c r="AB237" s="13" t="s">
        <v>132</v>
      </c>
      <c r="AC237" s="11" t="s">
        <v>11</v>
      </c>
      <c r="AD237" s="11" t="s">
        <v>10</v>
      </c>
      <c r="AE237" s="55">
        <v>80215978</v>
      </c>
      <c r="AF237" s="53" t="s">
        <v>131</v>
      </c>
      <c r="AG237" s="11">
        <v>60</v>
      </c>
      <c r="AH237" s="11" t="s">
        <v>8</v>
      </c>
      <c r="AI237" s="11">
        <v>0</v>
      </c>
      <c r="AJ237" s="11" t="s">
        <v>7</v>
      </c>
      <c r="AK237" s="46"/>
      <c r="AL237" s="47"/>
      <c r="AM237" s="46"/>
      <c r="AN237" s="46"/>
      <c r="AO237" s="46"/>
      <c r="AP237" s="26">
        <v>42859</v>
      </c>
      <c r="AQ237" s="26">
        <v>42919</v>
      </c>
      <c r="AR237" s="46"/>
      <c r="AS237" s="11" t="s">
        <v>6</v>
      </c>
      <c r="AT237" s="46"/>
      <c r="AU237" s="46"/>
      <c r="AV237" s="11" t="s">
        <v>6</v>
      </c>
      <c r="AW237" s="46"/>
      <c r="AX237" s="46"/>
      <c r="AY237" s="46"/>
      <c r="AZ237" s="10" t="s">
        <v>172</v>
      </c>
      <c r="BA237" s="9">
        <f>N237+AL237</f>
        <v>4484116</v>
      </c>
      <c r="BB237" s="1" t="s">
        <v>5</v>
      </c>
      <c r="BC237" s="1" t="s">
        <v>171</v>
      </c>
      <c r="BD237" s="8" t="s">
        <v>3</v>
      </c>
      <c r="BE237" s="2"/>
      <c r="BF237" s="7" t="s">
        <v>170</v>
      </c>
      <c r="BH237" s="1" t="s">
        <v>1</v>
      </c>
      <c r="BI237" s="1" t="s">
        <v>0</v>
      </c>
      <c r="BJ237" s="2"/>
      <c r="BK237" s="5" t="s">
        <v>15</v>
      </c>
      <c r="BL237" s="45">
        <f>($BP$2-E237)/AG237*100</f>
        <v>-53.333333333333336</v>
      </c>
      <c r="BM237" s="45">
        <f>IF((($BP$2-AP237)/AG237)&gt;1,100,($BP$2-AP237)/AG237*100)</f>
        <v>-56.666666666666664</v>
      </c>
      <c r="BN237" s="2"/>
      <c r="BO237" s="45">
        <f>VLOOKUP(A237,'[1]PAGOS-NACION'!A:AK,37,0)</f>
        <v>100</v>
      </c>
      <c r="BP237" s="2"/>
    </row>
    <row r="238" spans="1:68" ht="12.75" customHeight="1" x14ac:dyDescent="0.25">
      <c r="A238" s="72" t="s">
        <v>169</v>
      </c>
      <c r="B238" s="71" t="s">
        <v>23</v>
      </c>
      <c r="C238" s="69"/>
      <c r="D238" s="69"/>
      <c r="E238" s="70"/>
      <c r="F238" s="69"/>
      <c r="G238" s="68"/>
      <c r="H238" s="68"/>
      <c r="I238" s="67" t="s">
        <v>168</v>
      </c>
      <c r="J238" s="15"/>
      <c r="K238" s="15"/>
      <c r="L238" s="11"/>
      <c r="M238" s="17"/>
      <c r="N238" s="17"/>
      <c r="O238" s="48"/>
      <c r="P238" s="11" t="s">
        <v>29</v>
      </c>
      <c r="Q238" s="11" t="s">
        <v>28</v>
      </c>
      <c r="R238" s="16"/>
      <c r="S238" s="28"/>
      <c r="T238" s="11"/>
      <c r="U238" s="15" t="s">
        <v>15</v>
      </c>
      <c r="W238" s="11"/>
      <c r="X238" s="11"/>
      <c r="Y238" s="11"/>
      <c r="Z238" s="11"/>
      <c r="AA238" s="11"/>
      <c r="AB238" s="13"/>
      <c r="AC238" s="11" t="s">
        <v>11</v>
      </c>
      <c r="AD238" s="11"/>
      <c r="AE238" s="33"/>
      <c r="AF238" s="13"/>
      <c r="AG238" s="66"/>
      <c r="AH238" s="11" t="s">
        <v>8</v>
      </c>
      <c r="AI238" s="11">
        <v>0</v>
      </c>
      <c r="AJ238" s="11" t="s">
        <v>7</v>
      </c>
      <c r="AK238" s="2"/>
      <c r="AL238" s="2"/>
      <c r="AM238" s="2"/>
      <c r="AN238" s="2"/>
      <c r="AO238" s="46"/>
      <c r="AP238" s="26"/>
      <c r="AQ238" s="26"/>
      <c r="AR238" s="2"/>
      <c r="AS238" s="11" t="s">
        <v>6</v>
      </c>
      <c r="AT238" s="2"/>
      <c r="AU238" s="2"/>
      <c r="AV238" s="11" t="s">
        <v>6</v>
      </c>
      <c r="AW238" s="2"/>
      <c r="AX238" s="2"/>
      <c r="AY238" s="2"/>
      <c r="AZ238" s="10" t="s">
        <v>167</v>
      </c>
      <c r="BA238" s="9">
        <f>N238+AL238</f>
        <v>0</v>
      </c>
      <c r="BD238" s="65"/>
      <c r="BE238" s="2"/>
      <c r="BF238" s="6"/>
      <c r="BK238" s="5" t="s">
        <v>15</v>
      </c>
      <c r="BL238" s="45"/>
      <c r="BM238" s="45"/>
      <c r="BO238" s="45"/>
    </row>
    <row r="239" spans="1:68" ht="12.75" customHeight="1" x14ac:dyDescent="0.25">
      <c r="A239" s="64" t="s">
        <v>166</v>
      </c>
      <c r="B239" s="63" t="s">
        <v>23</v>
      </c>
      <c r="C239" s="60">
        <v>1</v>
      </c>
      <c r="D239" s="60" t="s">
        <v>163</v>
      </c>
      <c r="E239" s="62">
        <v>42817</v>
      </c>
      <c r="F239" s="60" t="s">
        <v>165</v>
      </c>
      <c r="G239" s="61" t="s">
        <v>59</v>
      </c>
      <c r="H239" s="61" t="s">
        <v>58</v>
      </c>
      <c r="I239" s="60" t="s">
        <v>164</v>
      </c>
      <c r="J239" s="15">
        <v>26317</v>
      </c>
      <c r="K239" s="15">
        <v>32117</v>
      </c>
      <c r="L239" s="11" t="s">
        <v>42</v>
      </c>
      <c r="M239" s="17">
        <v>0</v>
      </c>
      <c r="N239" s="17">
        <v>5137813</v>
      </c>
      <c r="O239" s="48" t="s">
        <v>17</v>
      </c>
      <c r="P239" s="11" t="s">
        <v>29</v>
      </c>
      <c r="Q239" s="11" t="s">
        <v>28</v>
      </c>
      <c r="R239" s="16" t="s">
        <v>15</v>
      </c>
      <c r="S239" s="28">
        <v>860006810</v>
      </c>
      <c r="T239" s="11" t="s">
        <v>103</v>
      </c>
      <c r="U239" s="15" t="s">
        <v>15</v>
      </c>
      <c r="V239" s="1" t="s">
        <v>163</v>
      </c>
      <c r="W239" s="11" t="s">
        <v>162</v>
      </c>
      <c r="X239" s="43"/>
      <c r="Y239" s="43"/>
      <c r="Z239" s="43"/>
      <c r="AA239" s="43"/>
      <c r="AB239" s="13" t="s">
        <v>36</v>
      </c>
      <c r="AC239" s="11" t="s">
        <v>11</v>
      </c>
      <c r="AD239" s="11" t="s">
        <v>10</v>
      </c>
      <c r="AE239" s="33">
        <v>11342150</v>
      </c>
      <c r="AF239" s="53" t="s">
        <v>122</v>
      </c>
      <c r="AG239" s="1">
        <v>365</v>
      </c>
      <c r="AH239" s="11" t="s">
        <v>8</v>
      </c>
      <c r="AI239" s="1">
        <v>0</v>
      </c>
      <c r="AJ239" s="11" t="s">
        <v>7</v>
      </c>
      <c r="AK239" s="2"/>
      <c r="AL239" s="2"/>
      <c r="AM239" s="2"/>
      <c r="AN239" s="2"/>
      <c r="AO239" s="46"/>
      <c r="AP239" s="26">
        <v>42818</v>
      </c>
      <c r="AQ239" s="26">
        <v>43182</v>
      </c>
      <c r="AR239" s="2"/>
      <c r="AS239" s="11" t="s">
        <v>6</v>
      </c>
      <c r="AT239" s="2"/>
      <c r="AU239" s="2"/>
      <c r="AV239" s="11" t="s">
        <v>6</v>
      </c>
      <c r="AW239" s="2"/>
      <c r="AX239" s="2"/>
      <c r="AY239" s="2"/>
      <c r="AZ239" s="10" t="s">
        <v>161</v>
      </c>
      <c r="BA239" s="9">
        <f>N239+AL239</f>
        <v>5137813</v>
      </c>
      <c r="BB239" s="1" t="s">
        <v>33</v>
      </c>
      <c r="BC239" s="1" t="s">
        <v>47</v>
      </c>
      <c r="BD239" s="8" t="s">
        <v>3</v>
      </c>
      <c r="BE239" s="2"/>
      <c r="BF239" s="7" t="s">
        <v>160</v>
      </c>
      <c r="BG239" s="1" t="s">
        <v>1</v>
      </c>
      <c r="BK239" s="5" t="s">
        <v>15</v>
      </c>
      <c r="BL239" s="45">
        <f>($BP$2-E239)/AG239*100</f>
        <v>2.1917808219178081</v>
      </c>
      <c r="BM239" s="45">
        <f>IF((($BP$2-AP239)/AG239)&gt;1,100,($BP$2-AP239)/AG239*100)</f>
        <v>1.9178082191780823</v>
      </c>
      <c r="BO239" s="45">
        <f>VLOOKUP(A239,'[1]PAGOS-NACION'!A:AK,37,0)</f>
        <v>100</v>
      </c>
    </row>
    <row r="240" spans="1:68" ht="12.75" customHeight="1" x14ac:dyDescent="0.25">
      <c r="A240" s="59" t="s">
        <v>159</v>
      </c>
      <c r="B240" s="58" t="s">
        <v>23</v>
      </c>
      <c r="C240" s="56">
        <v>1</v>
      </c>
      <c r="D240" s="56" t="s">
        <v>155</v>
      </c>
      <c r="E240" s="57">
        <v>42794</v>
      </c>
      <c r="F240" s="56" t="s">
        <v>158</v>
      </c>
      <c r="G240" s="56" t="s">
        <v>43</v>
      </c>
      <c r="H240" s="56" t="s">
        <v>139</v>
      </c>
      <c r="I240" s="30" t="s">
        <v>15</v>
      </c>
      <c r="J240" s="15">
        <v>13717</v>
      </c>
      <c r="K240" s="15">
        <v>29117</v>
      </c>
      <c r="L240" s="11" t="s">
        <v>138</v>
      </c>
      <c r="M240" s="17">
        <v>0</v>
      </c>
      <c r="N240" s="17">
        <v>50480094</v>
      </c>
      <c r="O240" s="48" t="s">
        <v>157</v>
      </c>
      <c r="P240" s="11" t="s">
        <v>29</v>
      </c>
      <c r="Q240" s="11" t="s">
        <v>28</v>
      </c>
      <c r="R240" s="16" t="s">
        <v>15</v>
      </c>
      <c r="S240" s="28">
        <v>800187672</v>
      </c>
      <c r="T240" s="11" t="s">
        <v>156</v>
      </c>
      <c r="U240" s="15" t="s">
        <v>15</v>
      </c>
      <c r="V240" s="11" t="s">
        <v>155</v>
      </c>
      <c r="W240" s="11" t="s">
        <v>13</v>
      </c>
      <c r="X240" s="11" t="s">
        <v>154</v>
      </c>
      <c r="Y240" s="11" t="s">
        <v>153</v>
      </c>
      <c r="Z240" s="27">
        <v>42797</v>
      </c>
      <c r="AA240" s="11" t="s">
        <v>152</v>
      </c>
      <c r="AB240" s="13" t="s">
        <v>132</v>
      </c>
      <c r="AC240" s="11" t="s">
        <v>11</v>
      </c>
      <c r="AD240" s="11" t="s">
        <v>10</v>
      </c>
      <c r="AE240" s="55">
        <v>80215978</v>
      </c>
      <c r="AF240" s="53" t="s">
        <v>131</v>
      </c>
      <c r="AG240" s="11">
        <f>270+28</f>
        <v>298</v>
      </c>
      <c r="AH240" s="11" t="s">
        <v>8</v>
      </c>
      <c r="AI240" s="11">
        <v>0</v>
      </c>
      <c r="AJ240" s="11" t="s">
        <v>7</v>
      </c>
      <c r="AK240" s="46"/>
      <c r="AL240" s="47"/>
      <c r="AM240" s="46"/>
      <c r="AN240" s="46"/>
      <c r="AO240" s="46"/>
      <c r="AP240" s="26">
        <v>42797</v>
      </c>
      <c r="AQ240" s="26">
        <v>43100</v>
      </c>
      <c r="AR240" s="46"/>
      <c r="AS240" s="11" t="s">
        <v>6</v>
      </c>
      <c r="AT240" s="46"/>
      <c r="AU240" s="46"/>
      <c r="AV240" s="11" t="s">
        <v>6</v>
      </c>
      <c r="AW240" s="46"/>
      <c r="AX240" s="46"/>
      <c r="AY240" s="46"/>
      <c r="AZ240" s="10" t="s">
        <v>151</v>
      </c>
      <c r="BA240" s="9">
        <f>N240+AL240</f>
        <v>50480094</v>
      </c>
      <c r="BB240" s="1" t="s">
        <v>33</v>
      </c>
      <c r="BC240" s="1" t="s">
        <v>47</v>
      </c>
      <c r="BD240" s="8" t="s">
        <v>3</v>
      </c>
      <c r="BE240" s="2"/>
      <c r="BF240" s="7" t="s">
        <v>150</v>
      </c>
      <c r="BG240" s="1" t="s">
        <v>1</v>
      </c>
      <c r="BH240" s="2"/>
      <c r="BI240" s="2"/>
      <c r="BJ240" s="1" t="s">
        <v>0</v>
      </c>
      <c r="BK240" s="5" t="s">
        <v>15</v>
      </c>
      <c r="BL240" s="45">
        <f>($BP$2-E240)/AG240*100</f>
        <v>10.40268456375839</v>
      </c>
      <c r="BM240" s="45">
        <f>IF((($BP$2-AP240)/AG240)&gt;1,100,($BP$2-AP240)/AG240*100)</f>
        <v>9.3959731543624159</v>
      </c>
      <c r="BN240" s="2"/>
      <c r="BO240" s="45">
        <f>VLOOKUP(A240,'[1]PAGOS-NACION'!A:AK,37,0)</f>
        <v>29.999999603804227</v>
      </c>
      <c r="BP240" s="2"/>
    </row>
    <row r="241" spans="1:68" ht="12.75" customHeight="1" x14ac:dyDescent="0.25">
      <c r="A241" s="59" t="s">
        <v>149</v>
      </c>
      <c r="B241" s="58" t="s">
        <v>23</v>
      </c>
      <c r="C241" s="56">
        <v>2</v>
      </c>
      <c r="D241" s="57" t="s">
        <v>148</v>
      </c>
      <c r="E241" s="57">
        <v>42881</v>
      </c>
      <c r="F241" s="56" t="s">
        <v>147</v>
      </c>
      <c r="G241" s="56" t="s">
        <v>43</v>
      </c>
      <c r="H241" s="56" t="s">
        <v>139</v>
      </c>
      <c r="I241" s="30" t="s">
        <v>15</v>
      </c>
      <c r="J241" s="15">
        <v>28617</v>
      </c>
      <c r="K241" s="15">
        <v>43217</v>
      </c>
      <c r="L241" s="11" t="s">
        <v>138</v>
      </c>
      <c r="M241" s="17">
        <v>0</v>
      </c>
      <c r="N241" s="17">
        <v>16000000</v>
      </c>
      <c r="O241" s="48" t="s">
        <v>137</v>
      </c>
      <c r="P241" s="11" t="s">
        <v>29</v>
      </c>
      <c r="Q241" s="11" t="s">
        <v>28</v>
      </c>
      <c r="R241" s="16" t="s">
        <v>15</v>
      </c>
      <c r="S241" s="28">
        <v>900639534</v>
      </c>
      <c r="T241" s="11" t="s">
        <v>27</v>
      </c>
      <c r="U241" s="15" t="s">
        <v>15</v>
      </c>
      <c r="V241" s="11" t="s">
        <v>146</v>
      </c>
      <c r="W241" s="11" t="s">
        <v>13</v>
      </c>
      <c r="X241" s="11" t="s">
        <v>39</v>
      </c>
      <c r="Y241" s="11" t="s">
        <v>134</v>
      </c>
      <c r="Z241" s="27">
        <v>42891</v>
      </c>
      <c r="AA241" s="11" t="s">
        <v>145</v>
      </c>
      <c r="AB241" s="13" t="s">
        <v>132</v>
      </c>
      <c r="AC241" s="11" t="s">
        <v>11</v>
      </c>
      <c r="AD241" s="11" t="s">
        <v>10</v>
      </c>
      <c r="AE241" s="55">
        <v>80215978</v>
      </c>
      <c r="AF241" s="53" t="s">
        <v>131</v>
      </c>
      <c r="AG241" s="11">
        <f>180+26</f>
        <v>206</v>
      </c>
      <c r="AH241" s="11" t="s">
        <v>8</v>
      </c>
      <c r="AI241" s="11">
        <v>0</v>
      </c>
      <c r="AJ241" s="11" t="s">
        <v>7</v>
      </c>
      <c r="AK241" s="46"/>
      <c r="AL241" s="47"/>
      <c r="AM241" s="46"/>
      <c r="AN241" s="46"/>
      <c r="AO241" s="46"/>
      <c r="AP241" s="26">
        <v>42891</v>
      </c>
      <c r="AQ241" s="26">
        <v>43100</v>
      </c>
      <c r="AR241" s="46"/>
      <c r="AS241" s="11" t="s">
        <v>6</v>
      </c>
      <c r="AT241" s="46"/>
      <c r="AU241" s="46"/>
      <c r="AV241" s="11" t="s">
        <v>6</v>
      </c>
      <c r="AW241" s="46"/>
      <c r="AX241" s="46"/>
      <c r="AY241" s="46"/>
      <c r="AZ241" s="10" t="s">
        <v>144</v>
      </c>
      <c r="BA241" s="9">
        <f>N241+AL241</f>
        <v>16000000</v>
      </c>
      <c r="BB241" s="1" t="s">
        <v>48</v>
      </c>
      <c r="BC241" s="1" t="s">
        <v>143</v>
      </c>
      <c r="BD241" s="8" t="s">
        <v>3</v>
      </c>
      <c r="BE241" s="2"/>
      <c r="BF241" s="7" t="s">
        <v>142</v>
      </c>
      <c r="BH241" s="1" t="s">
        <v>1</v>
      </c>
      <c r="BI241" s="2"/>
      <c r="BJ241" s="1" t="s">
        <v>0</v>
      </c>
      <c r="BK241" s="5" t="s">
        <v>15</v>
      </c>
      <c r="BL241" s="45">
        <f>($BP$2-E241)/AG241*100</f>
        <v>-27.184466019417474</v>
      </c>
      <c r="BM241" s="45">
        <f>IF((($BP$2-AP241)/AG241)&gt;1,100,($BP$2-AP241)/AG241*100)</f>
        <v>-32.038834951456316</v>
      </c>
      <c r="BN241" s="2"/>
      <c r="BO241" s="45">
        <f>VLOOKUP(A241,'[1]PAGOS-NACION'!A:AK,37,0)</f>
        <v>0</v>
      </c>
      <c r="BP241" s="2"/>
    </row>
    <row r="242" spans="1:68" ht="12.75" customHeight="1" x14ac:dyDescent="0.25">
      <c r="A242" s="59" t="s">
        <v>141</v>
      </c>
      <c r="B242" s="58" t="s">
        <v>23</v>
      </c>
      <c r="C242" s="56">
        <v>3</v>
      </c>
      <c r="D242" s="57" t="s">
        <v>135</v>
      </c>
      <c r="E242" s="57">
        <v>42888</v>
      </c>
      <c r="F242" s="56" t="s">
        <v>140</v>
      </c>
      <c r="G242" s="56" t="s">
        <v>43</v>
      </c>
      <c r="H242" s="56" t="s">
        <v>139</v>
      </c>
      <c r="I242" s="30" t="s">
        <v>15</v>
      </c>
      <c r="J242" s="15">
        <v>31417</v>
      </c>
      <c r="K242" s="15">
        <v>44217</v>
      </c>
      <c r="L242" s="11" t="s">
        <v>138</v>
      </c>
      <c r="M242" s="17">
        <v>0</v>
      </c>
      <c r="N242" s="17">
        <v>33095116</v>
      </c>
      <c r="O242" s="48" t="s">
        <v>137</v>
      </c>
      <c r="P242" s="11" t="s">
        <v>29</v>
      </c>
      <c r="Q242" s="11" t="s">
        <v>28</v>
      </c>
      <c r="R242" s="16" t="s">
        <v>15</v>
      </c>
      <c r="S242" s="28">
        <v>830123007</v>
      </c>
      <c r="T242" s="11" t="s">
        <v>136</v>
      </c>
      <c r="U242" s="15" t="s">
        <v>15</v>
      </c>
      <c r="V242" s="27" t="s">
        <v>135</v>
      </c>
      <c r="W242" s="11" t="s">
        <v>13</v>
      </c>
      <c r="X242" s="11" t="s">
        <v>39</v>
      </c>
      <c r="Y242" s="11" t="s">
        <v>134</v>
      </c>
      <c r="Z242" s="27">
        <v>42892</v>
      </c>
      <c r="AA242" s="11" t="s">
        <v>133</v>
      </c>
      <c r="AB242" s="13" t="s">
        <v>132</v>
      </c>
      <c r="AC242" s="11" t="s">
        <v>11</v>
      </c>
      <c r="AD242" s="11" t="s">
        <v>10</v>
      </c>
      <c r="AE242" s="55">
        <v>80215978</v>
      </c>
      <c r="AF242" s="53" t="s">
        <v>131</v>
      </c>
      <c r="AG242" s="11">
        <f>180+10</f>
        <v>190</v>
      </c>
      <c r="AH242" s="11" t="s">
        <v>8</v>
      </c>
      <c r="AI242" s="11">
        <v>0</v>
      </c>
      <c r="AJ242" s="11" t="s">
        <v>7</v>
      </c>
      <c r="AK242" s="46"/>
      <c r="AL242" s="47"/>
      <c r="AM242" s="46"/>
      <c r="AN242" s="46"/>
      <c r="AO242" s="46"/>
      <c r="AP242" s="26">
        <v>42892</v>
      </c>
      <c r="AQ242" s="26">
        <v>43084</v>
      </c>
      <c r="AR242" s="46"/>
      <c r="AS242" s="11" t="s">
        <v>6</v>
      </c>
      <c r="AT242" s="46"/>
      <c r="AU242" s="46"/>
      <c r="AV242" s="11" t="s">
        <v>6</v>
      </c>
      <c r="AW242" s="46"/>
      <c r="AX242" s="46"/>
      <c r="AY242" s="46"/>
      <c r="AZ242" s="10" t="s">
        <v>130</v>
      </c>
      <c r="BA242" s="9">
        <f>N242+AL242</f>
        <v>33095116</v>
      </c>
      <c r="BB242" s="1" t="s">
        <v>48</v>
      </c>
      <c r="BC242" s="1" t="s">
        <v>129</v>
      </c>
      <c r="BD242" s="8" t="s">
        <v>3</v>
      </c>
      <c r="BE242" s="2"/>
      <c r="BF242" s="7" t="s">
        <v>128</v>
      </c>
      <c r="BH242" s="1" t="s">
        <v>1</v>
      </c>
      <c r="BI242" s="2"/>
      <c r="BJ242" s="1" t="s">
        <v>0</v>
      </c>
      <c r="BK242" s="5" t="s">
        <v>15</v>
      </c>
      <c r="BL242" s="45"/>
      <c r="BM242" s="45"/>
      <c r="BN242" s="2"/>
      <c r="BO242" s="45"/>
      <c r="BP242" s="2"/>
    </row>
    <row r="243" spans="1:68" ht="12.75" customHeight="1" x14ac:dyDescent="0.25">
      <c r="A243" s="32"/>
      <c r="B243" s="31"/>
      <c r="C243" s="11"/>
      <c r="D243" s="11"/>
      <c r="E243" s="54"/>
      <c r="F243" s="11"/>
      <c r="G243" s="11"/>
      <c r="H243" s="11"/>
      <c r="I243" s="30" t="s">
        <v>15</v>
      </c>
      <c r="J243" s="15"/>
      <c r="K243" s="15"/>
      <c r="L243" s="11"/>
      <c r="M243" s="17"/>
      <c r="N243" s="17"/>
      <c r="O243" s="48"/>
      <c r="P243" s="11"/>
      <c r="Q243" s="11"/>
      <c r="R243" s="16"/>
      <c r="S243" s="28"/>
      <c r="T243" s="11"/>
      <c r="U243" s="15" t="s">
        <v>15</v>
      </c>
      <c r="V243" s="11"/>
      <c r="W243" s="11"/>
      <c r="X243" s="11"/>
      <c r="Y243" s="11"/>
      <c r="Z243" s="27"/>
      <c r="AA243" s="11"/>
      <c r="AB243" s="13"/>
      <c r="AC243" s="11"/>
      <c r="AD243" s="11"/>
      <c r="AE243" s="33"/>
      <c r="AF243" s="53"/>
      <c r="AG243" s="11"/>
      <c r="AH243" s="11" t="s">
        <v>8</v>
      </c>
      <c r="AI243" s="11">
        <v>0</v>
      </c>
      <c r="AJ243" s="11" t="s">
        <v>7</v>
      </c>
      <c r="AK243" s="46"/>
      <c r="AL243" s="47"/>
      <c r="AM243" s="46"/>
      <c r="AN243" s="46"/>
      <c r="AO243" s="46"/>
      <c r="AP243" s="26"/>
      <c r="AQ243" s="26"/>
      <c r="AR243" s="46"/>
      <c r="AS243" s="11" t="s">
        <v>6</v>
      </c>
      <c r="AT243" s="46"/>
      <c r="AU243" s="46"/>
      <c r="AV243" s="11" t="s">
        <v>6</v>
      </c>
      <c r="AW243" s="46"/>
      <c r="AX243" s="46"/>
      <c r="AY243" s="46"/>
      <c r="AZ243" s="10"/>
      <c r="BA243" s="9"/>
      <c r="BD243" s="8"/>
      <c r="BE243" s="2"/>
      <c r="BF243" s="6"/>
      <c r="BH243" s="2"/>
      <c r="BI243" s="2"/>
      <c r="BJ243" s="2"/>
      <c r="BK243" s="5"/>
      <c r="BL243" s="45"/>
      <c r="BM243" s="45"/>
      <c r="BN243" s="2"/>
      <c r="BO243" s="45"/>
      <c r="BP243" s="2"/>
    </row>
    <row r="244" spans="1:68" ht="12.75" customHeight="1" x14ac:dyDescent="0.25">
      <c r="A244" s="40" t="s">
        <v>127</v>
      </c>
      <c r="B244" s="39" t="s">
        <v>23</v>
      </c>
      <c r="C244" s="36">
        <v>1</v>
      </c>
      <c r="D244" s="36" t="s">
        <v>124</v>
      </c>
      <c r="E244" s="38">
        <v>42795</v>
      </c>
      <c r="F244" s="36" t="s">
        <v>126</v>
      </c>
      <c r="G244" s="36" t="s">
        <v>43</v>
      </c>
      <c r="H244" s="36" t="s">
        <v>58</v>
      </c>
      <c r="I244" s="35" t="s">
        <v>57</v>
      </c>
      <c r="J244" s="15">
        <v>23317</v>
      </c>
      <c r="K244" s="15">
        <v>29917</v>
      </c>
      <c r="L244" s="11" t="s">
        <v>42</v>
      </c>
      <c r="M244" s="17">
        <v>773500</v>
      </c>
      <c r="N244" s="17">
        <v>7735500</v>
      </c>
      <c r="O244" s="48" t="s">
        <v>17</v>
      </c>
      <c r="P244" s="11" t="s">
        <v>29</v>
      </c>
      <c r="Q244" s="11" t="s">
        <v>28</v>
      </c>
      <c r="R244" s="16" t="s">
        <v>15</v>
      </c>
      <c r="S244" s="28">
        <v>900207195</v>
      </c>
      <c r="T244" s="11" t="s">
        <v>125</v>
      </c>
      <c r="U244" s="15" t="s">
        <v>15</v>
      </c>
      <c r="V244" s="11" t="s">
        <v>124</v>
      </c>
      <c r="W244" s="11" t="s">
        <v>13</v>
      </c>
      <c r="X244" s="11" t="s">
        <v>39</v>
      </c>
      <c r="Y244" s="11" t="s">
        <v>53</v>
      </c>
      <c r="Z244" s="27">
        <v>42796</v>
      </c>
      <c r="AA244" s="11" t="s">
        <v>123</v>
      </c>
      <c r="AB244" s="13" t="s">
        <v>36</v>
      </c>
      <c r="AC244" s="11" t="s">
        <v>11</v>
      </c>
      <c r="AD244" s="11" t="s">
        <v>10</v>
      </c>
      <c r="AE244" s="33">
        <v>11342150</v>
      </c>
      <c r="AF244" s="53" t="s">
        <v>122</v>
      </c>
      <c r="AG244" s="11">
        <v>300</v>
      </c>
      <c r="AH244" s="11" t="s">
        <v>8</v>
      </c>
      <c r="AI244" s="11">
        <v>0</v>
      </c>
      <c r="AJ244" s="11" t="s">
        <v>7</v>
      </c>
      <c r="AK244" s="46"/>
      <c r="AL244" s="47"/>
      <c r="AM244" s="46"/>
      <c r="AN244" s="46"/>
      <c r="AO244" s="46"/>
      <c r="AP244" s="26">
        <v>42796</v>
      </c>
      <c r="AQ244" s="52">
        <v>43101</v>
      </c>
      <c r="AR244" s="46"/>
      <c r="AS244" s="11" t="s">
        <v>6</v>
      </c>
      <c r="AT244" s="46"/>
      <c r="AU244" s="46"/>
      <c r="AV244" s="11" t="s">
        <v>6</v>
      </c>
      <c r="AW244" s="46"/>
      <c r="AX244" s="46"/>
      <c r="AY244" s="46"/>
      <c r="AZ244" s="10" t="s">
        <v>121</v>
      </c>
      <c r="BA244" s="9">
        <f>N244+AL244</f>
        <v>7735500</v>
      </c>
      <c r="BB244" s="1" t="s">
        <v>48</v>
      </c>
      <c r="BC244" s="1" t="s">
        <v>120</v>
      </c>
      <c r="BD244" s="8" t="s">
        <v>3</v>
      </c>
      <c r="BE244" s="2"/>
      <c r="BF244" s="7" t="s">
        <v>119</v>
      </c>
      <c r="BG244" s="1" t="s">
        <v>1</v>
      </c>
      <c r="BH244" s="2"/>
      <c r="BI244" s="2"/>
      <c r="BJ244" s="2"/>
      <c r="BK244" s="5" t="s">
        <v>15</v>
      </c>
      <c r="BL244" s="45">
        <f>($BP$2-E244)/AG244*100</f>
        <v>10</v>
      </c>
      <c r="BM244" s="45">
        <f>IF((($BP$2-AP244)/AG244)&gt;1,100,($BP$2-AP244)/AG244*100)</f>
        <v>9.6666666666666661</v>
      </c>
      <c r="BN244" s="2"/>
      <c r="BO244" s="45">
        <f>VLOOKUP(A244,'[1]PAGOS-NACION'!A:AK,37,0)</f>
        <v>39.99741451748433</v>
      </c>
      <c r="BP244" s="2"/>
    </row>
    <row r="245" spans="1:68" ht="12.75" customHeight="1" x14ac:dyDescent="0.2">
      <c r="A245" s="40" t="s">
        <v>118</v>
      </c>
      <c r="B245" s="39" t="s">
        <v>23</v>
      </c>
      <c r="C245" s="36">
        <v>2</v>
      </c>
      <c r="D245" s="36" t="s">
        <v>115</v>
      </c>
      <c r="E245" s="38">
        <v>42797</v>
      </c>
      <c r="F245" s="44" t="s">
        <v>117</v>
      </c>
      <c r="G245" s="36" t="s">
        <v>43</v>
      </c>
      <c r="H245" s="36" t="s">
        <v>58</v>
      </c>
      <c r="I245" s="35" t="s">
        <v>57</v>
      </c>
      <c r="J245" s="15">
        <v>19917</v>
      </c>
      <c r="K245" s="15">
        <v>30217</v>
      </c>
      <c r="L245" s="11" t="s">
        <v>18</v>
      </c>
      <c r="M245" s="17">
        <v>0</v>
      </c>
      <c r="N245" s="17">
        <v>11840500</v>
      </c>
      <c r="O245" s="48" t="s">
        <v>116</v>
      </c>
      <c r="P245" s="11" t="s">
        <v>29</v>
      </c>
      <c r="Q245" s="11" t="s">
        <v>28</v>
      </c>
      <c r="R245" s="16" t="s">
        <v>15</v>
      </c>
      <c r="S245" s="28">
        <v>830016065</v>
      </c>
      <c r="T245" s="11" t="s">
        <v>27</v>
      </c>
      <c r="U245" s="15" t="s">
        <v>15</v>
      </c>
      <c r="V245" s="11" t="s">
        <v>115</v>
      </c>
      <c r="W245" s="11" t="s">
        <v>13</v>
      </c>
      <c r="X245" s="11" t="s">
        <v>39</v>
      </c>
      <c r="Y245" s="11" t="s">
        <v>114</v>
      </c>
      <c r="Z245" s="27">
        <v>42801</v>
      </c>
      <c r="AA245" s="11" t="s">
        <v>113</v>
      </c>
      <c r="AB245" s="13" t="s">
        <v>112</v>
      </c>
      <c r="AC245" s="11" t="s">
        <v>11</v>
      </c>
      <c r="AD245" s="11" t="s">
        <v>10</v>
      </c>
      <c r="AE245" s="51">
        <v>40927519</v>
      </c>
      <c r="AF245" s="50" t="s">
        <v>111</v>
      </c>
      <c r="AG245" s="11">
        <v>30</v>
      </c>
      <c r="AH245" s="11" t="s">
        <v>8</v>
      </c>
      <c r="AI245" s="11">
        <v>0</v>
      </c>
      <c r="AJ245" s="11" t="s">
        <v>7</v>
      </c>
      <c r="AK245" s="46"/>
      <c r="AL245" s="47"/>
      <c r="AM245" s="46"/>
      <c r="AN245" s="46"/>
      <c r="AO245" s="46"/>
      <c r="AP245" s="26">
        <v>42801</v>
      </c>
      <c r="AQ245" s="49">
        <v>42831</v>
      </c>
      <c r="AR245" s="46"/>
      <c r="AS245" s="11" t="s">
        <v>6</v>
      </c>
      <c r="AT245" s="46"/>
      <c r="AU245" s="46"/>
      <c r="AV245" s="11" t="s">
        <v>6</v>
      </c>
      <c r="AW245" s="46"/>
      <c r="AX245" s="46"/>
      <c r="AY245" s="46"/>
      <c r="AZ245" s="10" t="s">
        <v>110</v>
      </c>
      <c r="BA245" s="9">
        <f>N245+AL245</f>
        <v>11840500</v>
      </c>
      <c r="BB245" s="1" t="s">
        <v>5</v>
      </c>
      <c r="BC245" s="1" t="s">
        <v>109</v>
      </c>
      <c r="BD245" s="8" t="s">
        <v>3</v>
      </c>
      <c r="BE245" s="2"/>
      <c r="BF245" s="7" t="s">
        <v>108</v>
      </c>
      <c r="BG245" s="1" t="s">
        <v>1</v>
      </c>
      <c r="BH245" s="2"/>
      <c r="BI245" s="2"/>
      <c r="BJ245" s="2"/>
      <c r="BK245" s="5" t="s">
        <v>15</v>
      </c>
      <c r="BL245" s="45">
        <f>($BP$2-E245)/AG245*100</f>
        <v>93.333333333333329</v>
      </c>
      <c r="BM245" s="45">
        <f>IF((($BP$2-AP245)/AG245)&gt;1,100,($BP$2-AP245)/AG245*100)</f>
        <v>80</v>
      </c>
      <c r="BN245" s="2"/>
      <c r="BO245" s="45">
        <f>VLOOKUP(A245,'[1]PAGOS-NACION'!A:AK,37,0)</f>
        <v>100</v>
      </c>
      <c r="BP245" s="2"/>
    </row>
    <row r="246" spans="1:68" ht="12.75" customHeight="1" x14ac:dyDescent="0.25">
      <c r="A246" s="40" t="s">
        <v>107</v>
      </c>
      <c r="B246" s="39" t="s">
        <v>23</v>
      </c>
      <c r="C246" s="36">
        <v>3</v>
      </c>
      <c r="D246" s="36" t="s">
        <v>106</v>
      </c>
      <c r="E246" s="38">
        <v>42816</v>
      </c>
      <c r="F246" s="44" t="s">
        <v>105</v>
      </c>
      <c r="G246" s="36" t="s">
        <v>43</v>
      </c>
      <c r="H246" s="36" t="s">
        <v>58</v>
      </c>
      <c r="I246" s="35" t="s">
        <v>57</v>
      </c>
      <c r="J246" s="15">
        <v>25517</v>
      </c>
      <c r="K246" s="15">
        <v>31917</v>
      </c>
      <c r="L246" s="11" t="s">
        <v>18</v>
      </c>
      <c r="M246" s="17">
        <v>0</v>
      </c>
      <c r="N246" s="17">
        <v>9891875</v>
      </c>
      <c r="O246" s="48" t="s">
        <v>104</v>
      </c>
      <c r="P246" s="11" t="s">
        <v>29</v>
      </c>
      <c r="Q246" s="11" t="s">
        <v>28</v>
      </c>
      <c r="R246" s="16" t="s">
        <v>15</v>
      </c>
      <c r="S246" s="28">
        <v>830084433</v>
      </c>
      <c r="T246" s="11" t="s">
        <v>103</v>
      </c>
      <c r="U246" s="15" t="s">
        <v>15</v>
      </c>
      <c r="V246" s="11" t="s">
        <v>102</v>
      </c>
      <c r="W246" s="11" t="s">
        <v>13</v>
      </c>
      <c r="X246" s="11" t="s">
        <v>101</v>
      </c>
      <c r="Y246" s="11" t="s">
        <v>38</v>
      </c>
      <c r="Z246" s="27">
        <v>42816</v>
      </c>
      <c r="AA246" s="11">
        <v>40607</v>
      </c>
      <c r="AB246" s="13" t="s">
        <v>100</v>
      </c>
      <c r="AC246" s="11" t="s">
        <v>11</v>
      </c>
      <c r="AD246" s="11" t="s">
        <v>10</v>
      </c>
      <c r="AE246" s="33">
        <v>52260278</v>
      </c>
      <c r="AF246" s="13" t="s">
        <v>99</v>
      </c>
      <c r="AG246" s="11">
        <f>9*30+9</f>
        <v>279</v>
      </c>
      <c r="AH246" s="11" t="s">
        <v>8</v>
      </c>
      <c r="AI246" s="11">
        <v>0</v>
      </c>
      <c r="AJ246" s="11" t="s">
        <v>7</v>
      </c>
      <c r="AK246" s="46"/>
      <c r="AL246" s="47"/>
      <c r="AM246" s="46"/>
      <c r="AN246" s="46"/>
      <c r="AO246" s="46"/>
      <c r="AP246" s="26">
        <v>42816</v>
      </c>
      <c r="AQ246" s="26">
        <v>43100</v>
      </c>
      <c r="AR246" s="46"/>
      <c r="AS246" s="11" t="s">
        <v>6</v>
      </c>
      <c r="AT246" s="46"/>
      <c r="AU246" s="46"/>
      <c r="AV246" s="11" t="s">
        <v>6</v>
      </c>
      <c r="AW246" s="46"/>
      <c r="AX246" s="46"/>
      <c r="AY246" s="46"/>
      <c r="AZ246" s="10" t="s">
        <v>98</v>
      </c>
      <c r="BA246" s="9">
        <f>N246+AL246</f>
        <v>9891875</v>
      </c>
      <c r="BB246" s="1" t="s">
        <v>48</v>
      </c>
      <c r="BC246" s="1" t="s">
        <v>97</v>
      </c>
      <c r="BD246" s="8" t="s">
        <v>3</v>
      </c>
      <c r="BE246" s="2"/>
      <c r="BF246" s="7" t="s">
        <v>96</v>
      </c>
      <c r="BG246" s="1" t="s">
        <v>1</v>
      </c>
      <c r="BH246" s="2"/>
      <c r="BI246" s="2"/>
      <c r="BJ246" s="1" t="s">
        <v>0</v>
      </c>
      <c r="BK246" s="5" t="s">
        <v>15</v>
      </c>
      <c r="BL246" s="45">
        <f>($BP$2-E246)/AG246*100</f>
        <v>3.225806451612903</v>
      </c>
      <c r="BM246" s="45">
        <f>IF((($BP$2-AP246)/AG246)&gt;1,100,($BP$2-AP246)/AG246*100)</f>
        <v>3.225806451612903</v>
      </c>
      <c r="BN246" s="2"/>
      <c r="BO246" s="45">
        <f>VLOOKUP(A246,'[1]PAGOS-NACION'!A:AK,37,0)</f>
        <v>45.263157894736835</v>
      </c>
      <c r="BP246" s="2"/>
    </row>
    <row r="247" spans="1:68" ht="12.75" customHeight="1" x14ac:dyDescent="0.25">
      <c r="A247" s="40" t="s">
        <v>95</v>
      </c>
      <c r="B247" s="39" t="s">
        <v>23</v>
      </c>
      <c r="C247" s="36">
        <v>4</v>
      </c>
      <c r="D247" s="36" t="s">
        <v>91</v>
      </c>
      <c r="E247" s="38">
        <v>42842</v>
      </c>
      <c r="F247" s="44" t="s">
        <v>94</v>
      </c>
      <c r="G247" s="36" t="s">
        <v>43</v>
      </c>
      <c r="H247" s="36" t="s">
        <v>58</v>
      </c>
      <c r="I247" s="35" t="s">
        <v>57</v>
      </c>
      <c r="J247" s="15">
        <v>24417</v>
      </c>
      <c r="K247" s="15">
        <v>34417</v>
      </c>
      <c r="L247" s="11" t="s">
        <v>56</v>
      </c>
      <c r="M247" s="17">
        <v>0</v>
      </c>
      <c r="N247" s="17">
        <v>30000000</v>
      </c>
      <c r="O247" s="1" t="s">
        <v>93</v>
      </c>
      <c r="P247" s="11" t="s">
        <v>29</v>
      </c>
      <c r="Q247" s="11" t="s">
        <v>28</v>
      </c>
      <c r="R247" s="16" t="s">
        <v>15</v>
      </c>
      <c r="S247" s="28">
        <v>900357890</v>
      </c>
      <c r="T247" s="11" t="s">
        <v>92</v>
      </c>
      <c r="U247" s="15" t="s">
        <v>15</v>
      </c>
      <c r="V247" s="1" t="s">
        <v>91</v>
      </c>
      <c r="W247" s="11" t="s">
        <v>13</v>
      </c>
      <c r="X247" s="11" t="s">
        <v>90</v>
      </c>
      <c r="Y247" s="1" t="s">
        <v>89</v>
      </c>
      <c r="Z247" s="27">
        <v>42844</v>
      </c>
      <c r="AA247" s="1">
        <v>629444</v>
      </c>
      <c r="AB247" s="13" t="s">
        <v>88</v>
      </c>
      <c r="AC247" s="11" t="s">
        <v>11</v>
      </c>
      <c r="AD247" s="11" t="s">
        <v>10</v>
      </c>
      <c r="AE247" s="33">
        <v>52807498</v>
      </c>
      <c r="AF247" s="13" t="s">
        <v>87</v>
      </c>
      <c r="AG247" s="1">
        <v>240</v>
      </c>
      <c r="AH247" s="11" t="s">
        <v>8</v>
      </c>
      <c r="AI247" s="11">
        <v>0</v>
      </c>
      <c r="AJ247" s="11" t="s">
        <v>7</v>
      </c>
      <c r="AK247" s="2"/>
      <c r="AL247" s="2"/>
      <c r="AM247" s="2"/>
      <c r="AN247" s="2"/>
      <c r="AO247" s="2"/>
      <c r="AP247" s="26">
        <v>42844</v>
      </c>
      <c r="AQ247" s="26">
        <v>43087</v>
      </c>
      <c r="AR247" s="2"/>
      <c r="AS247" s="11" t="s">
        <v>6</v>
      </c>
      <c r="AT247" s="2"/>
      <c r="AU247" s="2"/>
      <c r="AV247" s="11" t="s">
        <v>6</v>
      </c>
      <c r="AW247" s="2"/>
      <c r="AX247" s="2"/>
      <c r="AY247" s="2"/>
      <c r="AZ247" s="10" t="s">
        <v>86</v>
      </c>
      <c r="BA247" s="9">
        <f>N247+AL247</f>
        <v>30000000</v>
      </c>
      <c r="BB247" s="1" t="s">
        <v>33</v>
      </c>
      <c r="BC247" s="1" t="s">
        <v>85</v>
      </c>
      <c r="BD247" s="8" t="s">
        <v>3</v>
      </c>
      <c r="BE247" s="2"/>
      <c r="BF247" s="7" t="s">
        <v>84</v>
      </c>
      <c r="BH247" s="6" t="s">
        <v>1</v>
      </c>
      <c r="BJ247" s="1" t="s">
        <v>0</v>
      </c>
      <c r="BK247" s="5" t="s">
        <v>15</v>
      </c>
    </row>
    <row r="248" spans="1:68" ht="12.75" customHeight="1" x14ac:dyDescent="0.25">
      <c r="A248" s="40" t="s">
        <v>83</v>
      </c>
      <c r="B248" s="39" t="s">
        <v>23</v>
      </c>
      <c r="C248" s="36">
        <v>5</v>
      </c>
      <c r="D248" s="36" t="s">
        <v>81</v>
      </c>
      <c r="E248" s="38">
        <v>42844</v>
      </c>
      <c r="F248" s="44" t="s">
        <v>82</v>
      </c>
      <c r="G248" s="36" t="s">
        <v>43</v>
      </c>
      <c r="H248" s="36" t="s">
        <v>58</v>
      </c>
      <c r="I248" s="35" t="s">
        <v>57</v>
      </c>
      <c r="J248" s="15">
        <v>29217</v>
      </c>
      <c r="K248" s="15">
        <v>34717</v>
      </c>
      <c r="L248" s="11" t="s">
        <v>18</v>
      </c>
      <c r="M248" s="17">
        <v>0</v>
      </c>
      <c r="N248" s="17">
        <v>20446504</v>
      </c>
      <c r="O248" s="1" t="s">
        <v>17</v>
      </c>
      <c r="P248" s="11" t="s">
        <v>29</v>
      </c>
      <c r="Q248" s="11" t="s">
        <v>28</v>
      </c>
      <c r="R248" s="16" t="s">
        <v>15</v>
      </c>
      <c r="S248" s="28">
        <v>860012336</v>
      </c>
      <c r="T248" s="11" t="s">
        <v>27</v>
      </c>
      <c r="U248" s="15" t="s">
        <v>15</v>
      </c>
      <c r="V248" s="1" t="s">
        <v>81</v>
      </c>
      <c r="W248" s="11" t="s">
        <v>13</v>
      </c>
      <c r="X248" s="43" t="s">
        <v>80</v>
      </c>
      <c r="Y248" s="11" t="s">
        <v>53</v>
      </c>
      <c r="Z248" s="27">
        <v>42849</v>
      </c>
      <c r="AA248" s="1">
        <v>9605</v>
      </c>
      <c r="AB248" s="13" t="s">
        <v>79</v>
      </c>
      <c r="AC248" s="11" t="s">
        <v>11</v>
      </c>
      <c r="AD248" s="11" t="s">
        <v>10</v>
      </c>
      <c r="AE248" s="33">
        <v>79596704</v>
      </c>
      <c r="AF248" s="13" t="s">
        <v>78</v>
      </c>
      <c r="AG248" s="1">
        <v>90</v>
      </c>
      <c r="AH248" s="11" t="s">
        <v>8</v>
      </c>
      <c r="AI248" s="11">
        <v>0</v>
      </c>
      <c r="AJ248" s="11" t="s">
        <v>7</v>
      </c>
      <c r="AK248" s="2"/>
      <c r="AL248" s="2"/>
      <c r="AM248" s="2"/>
      <c r="AN248" s="2"/>
      <c r="AO248" s="2"/>
      <c r="AP248" s="26">
        <v>42849</v>
      </c>
      <c r="AQ248" s="26">
        <v>42939</v>
      </c>
      <c r="AR248" s="2"/>
      <c r="AS248" s="11" t="s">
        <v>6</v>
      </c>
      <c r="AT248" s="2"/>
      <c r="AU248" s="2"/>
      <c r="AV248" s="11" t="s">
        <v>6</v>
      </c>
      <c r="AW248" s="2"/>
      <c r="AX248" s="2"/>
      <c r="AY248" s="2"/>
      <c r="AZ248" s="10" t="s">
        <v>77</v>
      </c>
      <c r="BA248" s="9">
        <f>N248+AL248</f>
        <v>20446504</v>
      </c>
      <c r="BB248" s="1" t="s">
        <v>33</v>
      </c>
      <c r="BC248" s="1" t="s">
        <v>76</v>
      </c>
      <c r="BD248" s="8" t="s">
        <v>3</v>
      </c>
      <c r="BE248" s="2"/>
      <c r="BF248" s="7" t="s">
        <v>75</v>
      </c>
      <c r="BH248" s="6" t="s">
        <v>1</v>
      </c>
      <c r="BK248" s="5" t="s">
        <v>15</v>
      </c>
    </row>
    <row r="249" spans="1:68" ht="12.75" customHeight="1" x14ac:dyDescent="0.25">
      <c r="A249" s="40" t="s">
        <v>74</v>
      </c>
      <c r="B249" s="39" t="s">
        <v>23</v>
      </c>
      <c r="C249" s="37">
        <v>6</v>
      </c>
      <c r="D249" s="37" t="s">
        <v>54</v>
      </c>
      <c r="E249" s="38">
        <v>42863</v>
      </c>
      <c r="F249" s="37" t="s">
        <v>73</v>
      </c>
      <c r="G249" s="36" t="s">
        <v>59</v>
      </c>
      <c r="H249" s="36" t="s">
        <v>58</v>
      </c>
      <c r="I249" s="35" t="s">
        <v>57</v>
      </c>
      <c r="J249" s="15">
        <v>31717</v>
      </c>
      <c r="K249" s="15">
        <v>41017</v>
      </c>
      <c r="L249" s="11" t="s">
        <v>18</v>
      </c>
      <c r="M249" s="17">
        <v>0</v>
      </c>
      <c r="N249" s="17">
        <v>20258000</v>
      </c>
      <c r="O249" s="1" t="s">
        <v>17</v>
      </c>
      <c r="P249" s="11" t="s">
        <v>29</v>
      </c>
      <c r="Q249" s="11" t="s">
        <v>28</v>
      </c>
      <c r="R249" s="16" t="s">
        <v>15</v>
      </c>
      <c r="S249" s="28">
        <v>900812825</v>
      </c>
      <c r="T249" s="11" t="s">
        <v>55</v>
      </c>
      <c r="U249" s="15" t="s">
        <v>15</v>
      </c>
      <c r="V249" s="1" t="s">
        <v>54</v>
      </c>
      <c r="W249" s="11" t="s">
        <v>13</v>
      </c>
      <c r="X249" s="11" t="s">
        <v>39</v>
      </c>
      <c r="Y249" s="11" t="s">
        <v>66</v>
      </c>
      <c r="Z249" s="27">
        <v>42863</v>
      </c>
      <c r="AA249" s="1" t="s">
        <v>72</v>
      </c>
      <c r="AB249" s="13" t="s">
        <v>51</v>
      </c>
      <c r="AC249" s="11" t="s">
        <v>11</v>
      </c>
      <c r="AD249" s="11" t="s">
        <v>10</v>
      </c>
      <c r="AE249" s="33">
        <v>52767503</v>
      </c>
      <c r="AF249" s="13" t="s">
        <v>50</v>
      </c>
      <c r="AG249" s="1">
        <v>60</v>
      </c>
      <c r="AH249" s="11" t="s">
        <v>8</v>
      </c>
      <c r="AI249" s="11">
        <v>0</v>
      </c>
      <c r="AJ249" s="11" t="s">
        <v>7</v>
      </c>
      <c r="AK249" s="2"/>
      <c r="AL249" s="2"/>
      <c r="AM249" s="2"/>
      <c r="AN249" s="2"/>
      <c r="AO249" s="2"/>
      <c r="AP249" s="26">
        <v>42863</v>
      </c>
      <c r="AQ249" s="26">
        <v>42923</v>
      </c>
      <c r="AR249" s="2"/>
      <c r="AS249" s="11" t="s">
        <v>6</v>
      </c>
      <c r="AT249" s="2"/>
      <c r="AU249" s="2"/>
      <c r="AV249" s="11" t="s">
        <v>6</v>
      </c>
      <c r="AW249" s="2"/>
      <c r="AX249" s="2"/>
      <c r="AY249" s="2"/>
      <c r="AZ249" s="10" t="s">
        <v>71</v>
      </c>
      <c r="BA249" s="9">
        <f>N249+AL249</f>
        <v>20258000</v>
      </c>
      <c r="BB249" s="6" t="s">
        <v>48</v>
      </c>
      <c r="BC249" s="1" t="s">
        <v>47</v>
      </c>
      <c r="BD249" s="8" t="s">
        <v>3</v>
      </c>
      <c r="BE249" s="2"/>
      <c r="BF249" s="7" t="s">
        <v>70</v>
      </c>
      <c r="BH249" s="6" t="s">
        <v>1</v>
      </c>
      <c r="BK249" s="5" t="s">
        <v>15</v>
      </c>
    </row>
    <row r="250" spans="1:68" ht="12.75" customHeight="1" x14ac:dyDescent="0.25">
      <c r="A250" s="40" t="s">
        <v>69</v>
      </c>
      <c r="B250" s="39" t="s">
        <v>23</v>
      </c>
      <c r="C250" s="37">
        <v>7</v>
      </c>
      <c r="D250" s="37" t="s">
        <v>67</v>
      </c>
      <c r="E250" s="38">
        <v>42886</v>
      </c>
      <c r="F250" s="37" t="s">
        <v>68</v>
      </c>
      <c r="G250" s="36" t="s">
        <v>59</v>
      </c>
      <c r="H250" s="36" t="s">
        <v>58</v>
      </c>
      <c r="I250" s="35" t="s">
        <v>57</v>
      </c>
      <c r="J250" s="15">
        <v>38417</v>
      </c>
      <c r="K250" s="15">
        <v>43517</v>
      </c>
      <c r="L250" s="11" t="s">
        <v>18</v>
      </c>
      <c r="M250" s="17">
        <v>0</v>
      </c>
      <c r="N250" s="17">
        <v>22754400</v>
      </c>
      <c r="O250" s="1" t="s">
        <v>17</v>
      </c>
      <c r="P250" s="11" t="s">
        <v>29</v>
      </c>
      <c r="Q250" s="11" t="s">
        <v>28</v>
      </c>
      <c r="R250" s="16" t="s">
        <v>15</v>
      </c>
      <c r="S250" s="16">
        <v>900217209</v>
      </c>
      <c r="T250" s="11" t="s">
        <v>27</v>
      </c>
      <c r="U250" s="15" t="s">
        <v>15</v>
      </c>
      <c r="V250" s="1" t="s">
        <v>67</v>
      </c>
      <c r="W250" s="11" t="s">
        <v>13</v>
      </c>
      <c r="X250" s="11" t="s">
        <v>39</v>
      </c>
      <c r="Y250" s="11" t="s">
        <v>66</v>
      </c>
      <c r="Z250" s="42">
        <v>42887</v>
      </c>
      <c r="AA250" s="41" t="s">
        <v>65</v>
      </c>
      <c r="AB250" s="13" t="s">
        <v>51</v>
      </c>
      <c r="AC250" s="11" t="s">
        <v>11</v>
      </c>
      <c r="AD250" s="11" t="s">
        <v>10</v>
      </c>
      <c r="AE250" s="33">
        <v>52767503</v>
      </c>
      <c r="AF250" s="13" t="s">
        <v>50</v>
      </c>
      <c r="AG250" s="1">
        <v>60</v>
      </c>
      <c r="AH250" s="11" t="s">
        <v>8</v>
      </c>
      <c r="AI250" s="11">
        <v>0</v>
      </c>
      <c r="AJ250" s="11" t="s">
        <v>7</v>
      </c>
      <c r="AK250" s="2"/>
      <c r="AL250" s="2"/>
      <c r="AM250" s="2"/>
      <c r="AN250" s="2"/>
      <c r="AO250" s="2"/>
      <c r="AP250" s="26">
        <v>42887</v>
      </c>
      <c r="AQ250" s="26">
        <v>42947</v>
      </c>
      <c r="AR250" s="2"/>
      <c r="AS250" s="11" t="s">
        <v>6</v>
      </c>
      <c r="AT250" s="2"/>
      <c r="AU250" s="2"/>
      <c r="AV250" s="11" t="s">
        <v>6</v>
      </c>
      <c r="AW250" s="2"/>
      <c r="AX250" s="2"/>
      <c r="AY250" s="2"/>
      <c r="AZ250" s="10" t="s">
        <v>64</v>
      </c>
      <c r="BA250" s="9">
        <f>N250+AL250</f>
        <v>22754400</v>
      </c>
      <c r="BB250" s="6" t="s">
        <v>63</v>
      </c>
      <c r="BC250" s="1" t="s">
        <v>47</v>
      </c>
      <c r="BD250" s="8" t="s">
        <v>3</v>
      </c>
      <c r="BE250" s="2"/>
      <c r="BF250" s="7" t="s">
        <v>62</v>
      </c>
      <c r="BH250" s="6" t="s">
        <v>1</v>
      </c>
      <c r="BI250" s="6" t="s">
        <v>0</v>
      </c>
      <c r="BK250" s="5" t="s">
        <v>15</v>
      </c>
    </row>
    <row r="251" spans="1:68" ht="12.75" customHeight="1" x14ac:dyDescent="0.25">
      <c r="A251" s="40" t="s">
        <v>61</v>
      </c>
      <c r="B251" s="39" t="s">
        <v>23</v>
      </c>
      <c r="C251" s="37">
        <v>8</v>
      </c>
      <c r="D251" s="37" t="s">
        <v>54</v>
      </c>
      <c r="E251" s="38">
        <v>42892</v>
      </c>
      <c r="F251" s="37" t="s">
        <v>60</v>
      </c>
      <c r="G251" s="36" t="s">
        <v>59</v>
      </c>
      <c r="H251" s="36" t="s">
        <v>58</v>
      </c>
      <c r="I251" s="35" t="s">
        <v>57</v>
      </c>
      <c r="J251" s="15">
        <v>37417</v>
      </c>
      <c r="K251" s="15">
        <v>44517</v>
      </c>
      <c r="L251" s="11" t="s">
        <v>56</v>
      </c>
      <c r="M251" s="17">
        <v>0</v>
      </c>
      <c r="N251" s="17">
        <v>5052000</v>
      </c>
      <c r="O251" s="1" t="s">
        <v>17</v>
      </c>
      <c r="P251" s="11" t="s">
        <v>29</v>
      </c>
      <c r="Q251" s="11" t="s">
        <v>28</v>
      </c>
      <c r="R251" s="16" t="s">
        <v>15</v>
      </c>
      <c r="S251" s="28">
        <v>900812825</v>
      </c>
      <c r="T251" s="11" t="s">
        <v>55</v>
      </c>
      <c r="U251" s="15" t="s">
        <v>15</v>
      </c>
      <c r="V251" s="1" t="s">
        <v>54</v>
      </c>
      <c r="W251" s="11" t="s">
        <v>13</v>
      </c>
      <c r="X251" s="11" t="s">
        <v>39</v>
      </c>
      <c r="Y251" s="11" t="s">
        <v>53</v>
      </c>
      <c r="Z251" s="34">
        <v>42892</v>
      </c>
      <c r="AA251" s="11" t="s">
        <v>52</v>
      </c>
      <c r="AB251" s="13" t="s">
        <v>51</v>
      </c>
      <c r="AC251" s="11" t="s">
        <v>11</v>
      </c>
      <c r="AD251" s="11" t="s">
        <v>10</v>
      </c>
      <c r="AE251" s="33">
        <v>52767503</v>
      </c>
      <c r="AF251" s="13" t="s">
        <v>50</v>
      </c>
      <c r="AG251" s="1">
        <v>30</v>
      </c>
      <c r="AH251" s="11" t="s">
        <v>8</v>
      </c>
      <c r="AI251" s="11">
        <v>0</v>
      </c>
      <c r="AJ251" s="11" t="s">
        <v>7</v>
      </c>
      <c r="AK251" s="2"/>
      <c r="AL251" s="2"/>
      <c r="AM251" s="2"/>
      <c r="AN251" s="2"/>
      <c r="AO251" s="2"/>
      <c r="AP251" s="26">
        <v>42892</v>
      </c>
      <c r="AQ251" s="26">
        <v>42922</v>
      </c>
      <c r="AR251" s="2"/>
      <c r="AS251" s="11" t="s">
        <v>6</v>
      </c>
      <c r="AT251" s="2"/>
      <c r="AU251" s="2"/>
      <c r="AV251" s="11" t="s">
        <v>6</v>
      </c>
      <c r="AW251" s="2"/>
      <c r="AX251" s="2"/>
      <c r="AY251" s="2"/>
      <c r="AZ251" s="29" t="s">
        <v>49</v>
      </c>
      <c r="BA251" s="9">
        <f>N251+AL251</f>
        <v>5052000</v>
      </c>
      <c r="BB251" s="1" t="s">
        <v>48</v>
      </c>
      <c r="BC251" s="1" t="s">
        <v>47</v>
      </c>
      <c r="BD251" s="8" t="s">
        <v>3</v>
      </c>
      <c r="BE251" s="2"/>
      <c r="BF251" s="7" t="s">
        <v>46</v>
      </c>
      <c r="BH251" s="6" t="s">
        <v>1</v>
      </c>
      <c r="BI251" s="6" t="s">
        <v>0</v>
      </c>
      <c r="BK251" s="5" t="s">
        <v>15</v>
      </c>
    </row>
    <row r="252" spans="1:68" ht="12.75" customHeight="1" x14ac:dyDescent="0.2">
      <c r="A252" s="32"/>
      <c r="B252" s="31"/>
      <c r="E252" s="27"/>
      <c r="G252" s="11"/>
      <c r="H252" s="11"/>
      <c r="I252" s="30" t="s">
        <v>15</v>
      </c>
      <c r="J252" s="15"/>
      <c r="K252" s="15"/>
      <c r="L252" s="11"/>
      <c r="M252" s="17"/>
      <c r="N252" s="17"/>
      <c r="P252" s="11"/>
      <c r="Q252" s="11"/>
      <c r="R252" s="16"/>
      <c r="S252" s="28"/>
      <c r="T252" s="11"/>
      <c r="U252" s="15" t="s">
        <v>15</v>
      </c>
      <c r="W252" s="11"/>
      <c r="X252" s="11"/>
      <c r="Y252" s="11"/>
      <c r="Z252" s="27"/>
      <c r="AB252" s="13"/>
      <c r="AC252" s="11"/>
      <c r="AD252" s="11"/>
      <c r="AE252" s="2"/>
      <c r="AH252" s="11" t="s">
        <v>8</v>
      </c>
      <c r="AI252" s="11">
        <v>0</v>
      </c>
      <c r="AJ252" s="11" t="s">
        <v>7</v>
      </c>
      <c r="AK252" s="2"/>
      <c r="AL252" s="2"/>
      <c r="AM252" s="2"/>
      <c r="AN252" s="2"/>
      <c r="AO252" s="2"/>
      <c r="AP252" s="26"/>
      <c r="AQ252" s="26"/>
      <c r="AR252" s="2"/>
      <c r="AS252" s="11" t="s">
        <v>6</v>
      </c>
      <c r="AT252" s="2"/>
      <c r="AU252" s="2"/>
      <c r="AV252" s="11" t="s">
        <v>6</v>
      </c>
      <c r="AW252" s="2"/>
      <c r="AX252" s="2"/>
      <c r="AY252" s="2"/>
      <c r="AZ252" s="25"/>
      <c r="BA252" s="9">
        <f>N252+AL252</f>
        <v>0</v>
      </c>
      <c r="BD252" s="8"/>
      <c r="BE252" s="2"/>
      <c r="BF252" s="6"/>
      <c r="BH252" s="6"/>
      <c r="BK252" s="5"/>
    </row>
    <row r="253" spans="1:68" ht="12.75" customHeight="1" x14ac:dyDescent="0.25">
      <c r="A253" s="24" t="s">
        <v>45</v>
      </c>
      <c r="B253" s="23" t="s">
        <v>23</v>
      </c>
      <c r="C253" s="20">
        <v>1</v>
      </c>
      <c r="D253" s="20" t="s">
        <v>40</v>
      </c>
      <c r="E253" s="21">
        <v>42844</v>
      </c>
      <c r="F253" s="20" t="s">
        <v>44</v>
      </c>
      <c r="G253" s="19" t="s">
        <v>43</v>
      </c>
      <c r="H253" s="19" t="s">
        <v>20</v>
      </c>
      <c r="I253" s="18" t="s">
        <v>19</v>
      </c>
      <c r="J253" s="15">
        <v>27117</v>
      </c>
      <c r="K253" s="15">
        <v>34817</v>
      </c>
      <c r="L253" s="11" t="s">
        <v>42</v>
      </c>
      <c r="M253" s="17">
        <v>0</v>
      </c>
      <c r="N253" s="17">
        <v>33000000</v>
      </c>
      <c r="O253" s="1" t="s">
        <v>17</v>
      </c>
      <c r="P253" s="11" t="s">
        <v>29</v>
      </c>
      <c r="Q253" s="11" t="s">
        <v>28</v>
      </c>
      <c r="R253" s="16" t="s">
        <v>15</v>
      </c>
      <c r="S253" s="28">
        <v>830053792</v>
      </c>
      <c r="T253" s="11" t="s">
        <v>41</v>
      </c>
      <c r="U253" s="15" t="s">
        <v>15</v>
      </c>
      <c r="V253" s="1" t="s">
        <v>40</v>
      </c>
      <c r="W253" s="11" t="s">
        <v>13</v>
      </c>
      <c r="X253" s="11" t="s">
        <v>39</v>
      </c>
      <c r="Y253" s="11" t="s">
        <v>38</v>
      </c>
      <c r="Z253" s="27">
        <v>42845</v>
      </c>
      <c r="AA253" s="1" t="s">
        <v>37</v>
      </c>
      <c r="AB253" s="13" t="s">
        <v>36</v>
      </c>
      <c r="AC253" s="11" t="s">
        <v>11</v>
      </c>
      <c r="AD253" s="11" t="s">
        <v>10</v>
      </c>
      <c r="AE253" s="11">
        <v>79624413</v>
      </c>
      <c r="AF253" s="1" t="s">
        <v>35</v>
      </c>
      <c r="AG253" s="1">
        <v>240</v>
      </c>
      <c r="AH253" s="11" t="s">
        <v>8</v>
      </c>
      <c r="AI253" s="11">
        <v>0</v>
      </c>
      <c r="AJ253" s="11" t="s">
        <v>7</v>
      </c>
      <c r="AK253" s="2"/>
      <c r="AL253" s="2"/>
      <c r="AM253" s="2"/>
      <c r="AN253" s="2"/>
      <c r="AO253" s="2"/>
      <c r="AP253" s="26">
        <v>42845</v>
      </c>
      <c r="AQ253" s="26">
        <v>43088</v>
      </c>
      <c r="AR253" s="2"/>
      <c r="AS253" s="11" t="s">
        <v>6</v>
      </c>
      <c r="AT253" s="2"/>
      <c r="AU253" s="2"/>
      <c r="AV253" s="11" t="s">
        <v>6</v>
      </c>
      <c r="AW253" s="2"/>
      <c r="AX253" s="2"/>
      <c r="AY253" s="2"/>
      <c r="AZ253" s="29" t="s">
        <v>34</v>
      </c>
      <c r="BA253" s="9">
        <f>N253+AL253</f>
        <v>33000000</v>
      </c>
      <c r="BB253" s="1" t="s">
        <v>33</v>
      </c>
      <c r="BC253" s="1" t="s">
        <v>32</v>
      </c>
      <c r="BD253" s="8" t="s">
        <v>3</v>
      </c>
      <c r="BE253" s="2"/>
      <c r="BF253" s="7" t="s">
        <v>31</v>
      </c>
      <c r="BH253" s="6" t="s">
        <v>1</v>
      </c>
      <c r="BJ253" s="1" t="s">
        <v>0</v>
      </c>
      <c r="BK253" s="5" t="s">
        <v>15</v>
      </c>
    </row>
    <row r="254" spans="1:68" ht="12.75" customHeight="1" x14ac:dyDescent="0.2">
      <c r="A254" s="24" t="s">
        <v>30</v>
      </c>
      <c r="B254" s="23" t="s">
        <v>23</v>
      </c>
      <c r="C254" s="20">
        <v>2</v>
      </c>
      <c r="D254" s="20" t="s">
        <v>26</v>
      </c>
      <c r="E254" s="21">
        <v>42933</v>
      </c>
      <c r="F254" s="20" t="s">
        <v>22</v>
      </c>
      <c r="G254" s="19" t="s">
        <v>21</v>
      </c>
      <c r="H254" s="19" t="s">
        <v>20</v>
      </c>
      <c r="I254" s="18" t="s">
        <v>19</v>
      </c>
      <c r="J254" s="15">
        <v>28217</v>
      </c>
      <c r="K254" s="15">
        <v>48917</v>
      </c>
      <c r="L254" s="11" t="s">
        <v>18</v>
      </c>
      <c r="M254" s="17">
        <v>0</v>
      </c>
      <c r="N254" s="17">
        <v>22800000</v>
      </c>
      <c r="O254" s="1" t="s">
        <v>17</v>
      </c>
      <c r="P254" s="11" t="s">
        <v>29</v>
      </c>
      <c r="Q254" s="11" t="s">
        <v>28</v>
      </c>
      <c r="R254" s="16" t="s">
        <v>15</v>
      </c>
      <c r="S254" s="28">
        <v>830130048</v>
      </c>
      <c r="T254" s="11" t="s">
        <v>27</v>
      </c>
      <c r="U254" s="15" t="s">
        <v>15</v>
      </c>
      <c r="V254" s="1" t="s">
        <v>26</v>
      </c>
      <c r="W254" s="11" t="s">
        <v>13</v>
      </c>
      <c r="X254" s="11"/>
      <c r="Y254" s="11"/>
      <c r="Z254" s="27"/>
      <c r="AB254" s="13" t="s">
        <v>12</v>
      </c>
      <c r="AC254" s="11" t="s">
        <v>11</v>
      </c>
      <c r="AD254" s="11" t="s">
        <v>10</v>
      </c>
      <c r="AE254" s="14">
        <v>16356940</v>
      </c>
      <c r="AF254" s="13" t="s">
        <v>9</v>
      </c>
      <c r="AH254" s="11" t="s">
        <v>8</v>
      </c>
      <c r="AI254" s="11">
        <v>0</v>
      </c>
      <c r="AJ254" s="11" t="s">
        <v>7</v>
      </c>
      <c r="AK254" s="2"/>
      <c r="AL254" s="2"/>
      <c r="AM254" s="2"/>
      <c r="AN254" s="2"/>
      <c r="AO254" s="2"/>
      <c r="AP254" s="26"/>
      <c r="AQ254" s="26">
        <v>43008</v>
      </c>
      <c r="AR254" s="2"/>
      <c r="AS254" s="11" t="s">
        <v>6</v>
      </c>
      <c r="AT254" s="2"/>
      <c r="AU254" s="2"/>
      <c r="AV254" s="11" t="s">
        <v>6</v>
      </c>
      <c r="AW254" s="2"/>
      <c r="AX254" s="2"/>
      <c r="AY254" s="2"/>
      <c r="AZ254" s="25"/>
      <c r="BA254" s="9">
        <f>N254+AL254</f>
        <v>22800000</v>
      </c>
      <c r="BB254" s="1" t="s">
        <v>5</v>
      </c>
      <c r="BC254" s="1" t="s">
        <v>4</v>
      </c>
      <c r="BD254" s="8" t="s">
        <v>3</v>
      </c>
      <c r="BE254" s="2"/>
      <c r="BF254" s="7" t="s">
        <v>2</v>
      </c>
      <c r="BH254" s="6"/>
      <c r="BI254" s="6" t="s">
        <v>25</v>
      </c>
      <c r="BK254" s="5"/>
    </row>
    <row r="255" spans="1:68" ht="12.75" customHeight="1" x14ac:dyDescent="0.2">
      <c r="A255" s="24" t="s">
        <v>24</v>
      </c>
      <c r="B255" s="23" t="s">
        <v>23</v>
      </c>
      <c r="C255" s="20">
        <v>3</v>
      </c>
      <c r="D255" s="22" t="s">
        <v>14</v>
      </c>
      <c r="E255" s="21">
        <v>42933</v>
      </c>
      <c r="F255" s="20" t="s">
        <v>22</v>
      </c>
      <c r="G255" s="19" t="s">
        <v>21</v>
      </c>
      <c r="H255" s="19" t="s">
        <v>20</v>
      </c>
      <c r="I255" s="18" t="s">
        <v>19</v>
      </c>
      <c r="J255" s="15">
        <v>28217</v>
      </c>
      <c r="K255" s="15">
        <v>49917</v>
      </c>
      <c r="L255" s="11" t="s">
        <v>18</v>
      </c>
      <c r="M255" s="17">
        <v>0</v>
      </c>
      <c r="N255" s="17">
        <v>449689500</v>
      </c>
      <c r="O255" s="1" t="s">
        <v>17</v>
      </c>
      <c r="P255" s="11" t="s">
        <v>16</v>
      </c>
      <c r="Q255" s="11" t="s">
        <v>10</v>
      </c>
      <c r="R255" s="1">
        <v>79672077</v>
      </c>
      <c r="S255" s="16" t="s">
        <v>15</v>
      </c>
      <c r="T255" s="2"/>
      <c r="U255" s="15" t="s">
        <v>15</v>
      </c>
      <c r="V255" s="3" t="s">
        <v>14</v>
      </c>
      <c r="W255" s="11" t="s">
        <v>13</v>
      </c>
      <c r="X255" s="2"/>
      <c r="Y255" s="2"/>
      <c r="Z255" s="2"/>
      <c r="AA255" s="2"/>
      <c r="AB255" s="13" t="s">
        <v>12</v>
      </c>
      <c r="AC255" s="11" t="s">
        <v>11</v>
      </c>
      <c r="AD255" s="11" t="s">
        <v>10</v>
      </c>
      <c r="AE255" s="14">
        <v>16356940</v>
      </c>
      <c r="AF255" s="13" t="s">
        <v>9</v>
      </c>
      <c r="AG255" s="2"/>
      <c r="AH255" s="11" t="s">
        <v>8</v>
      </c>
      <c r="AI255" s="11">
        <v>0</v>
      </c>
      <c r="AJ255" s="11" t="s">
        <v>7</v>
      </c>
      <c r="AK255" s="2"/>
      <c r="AL255" s="2"/>
      <c r="AM255" s="2"/>
      <c r="AN255" s="2"/>
      <c r="AO255" s="2"/>
      <c r="AP255" s="2"/>
      <c r="AQ255" s="12">
        <v>43069</v>
      </c>
      <c r="AR255" s="2"/>
      <c r="AS255" s="11" t="s">
        <v>6</v>
      </c>
      <c r="AT255" s="2"/>
      <c r="AU255" s="2"/>
      <c r="AV255" s="11" t="s">
        <v>6</v>
      </c>
      <c r="AW255" s="2"/>
      <c r="AX255" s="2"/>
      <c r="AY255" s="2"/>
      <c r="AZ255" s="10"/>
      <c r="BA255" s="9">
        <f>N255+AL255</f>
        <v>449689500</v>
      </c>
      <c r="BB255" s="1" t="s">
        <v>5</v>
      </c>
      <c r="BC255" s="1" t="s">
        <v>4</v>
      </c>
      <c r="BD255" s="8" t="s">
        <v>3</v>
      </c>
      <c r="BE255" s="2"/>
      <c r="BF255" s="7" t="s">
        <v>2</v>
      </c>
      <c r="BI255" s="6" t="s">
        <v>1</v>
      </c>
      <c r="BJ255" s="1" t="s">
        <v>0</v>
      </c>
      <c r="BK255" s="5"/>
    </row>
    <row r="256" spans="1:68" ht="12.75" customHeight="1" x14ac:dyDescent="0.2">
      <c r="B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3"/>
      <c r="BA256" s="2"/>
      <c r="BE256" s="2"/>
    </row>
    <row r="257" spans="1:57" ht="12.75" customHeight="1" x14ac:dyDescent="0.2">
      <c r="A257" s="2"/>
      <c r="B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3"/>
      <c r="BA257" s="2"/>
      <c r="BE257" s="2"/>
    </row>
    <row r="258" spans="1:5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3"/>
      <c r="BA258" s="2"/>
      <c r="BE258" s="2"/>
    </row>
    <row r="259" spans="1:5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3"/>
      <c r="BA259" s="2"/>
      <c r="BE259" s="2"/>
    </row>
    <row r="260" spans="1:5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3"/>
      <c r="BA260" s="2"/>
      <c r="BE260" s="2"/>
    </row>
    <row r="261" spans="1:5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3"/>
      <c r="BA261" s="2"/>
      <c r="BE261" s="2"/>
    </row>
    <row r="262" spans="1:5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3"/>
      <c r="BA262" s="2"/>
      <c r="BE262" s="2"/>
    </row>
    <row r="263" spans="1:5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3"/>
      <c r="BA263" s="2"/>
      <c r="BE263" s="2"/>
    </row>
    <row r="264" spans="1:5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3"/>
      <c r="BA264" s="2"/>
      <c r="BE264" s="2"/>
    </row>
    <row r="265" spans="1:5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3"/>
      <c r="BA265" s="2"/>
      <c r="BE265" s="2"/>
    </row>
    <row r="266" spans="1:5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3"/>
      <c r="BA266" s="2"/>
      <c r="BE266" s="2"/>
    </row>
    <row r="267" spans="1:5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3"/>
      <c r="BA267" s="2"/>
      <c r="BE267" s="2"/>
    </row>
    <row r="268" spans="1:5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3"/>
      <c r="BA268" s="2"/>
      <c r="BE268" s="2"/>
    </row>
    <row r="269" spans="1:5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3"/>
      <c r="BA269" s="2"/>
      <c r="BE269" s="2"/>
    </row>
    <row r="270" spans="1:5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3"/>
      <c r="BA270" s="2"/>
      <c r="BE270" s="2"/>
    </row>
    <row r="271" spans="1:5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3"/>
      <c r="BA271" s="2"/>
      <c r="BE271" s="2"/>
    </row>
    <row r="272" spans="1:5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3"/>
      <c r="BA272" s="2"/>
      <c r="BE272" s="2"/>
    </row>
    <row r="273" spans="1:5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3"/>
      <c r="BA273" s="2"/>
      <c r="BE273" s="2"/>
    </row>
    <row r="274" spans="1:5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3"/>
      <c r="BA274" s="2"/>
      <c r="BE274" s="2"/>
    </row>
    <row r="275" spans="1:5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3"/>
      <c r="BA275" s="2"/>
      <c r="BE275" s="2"/>
    </row>
    <row r="276" spans="1:5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3"/>
      <c r="BA276" s="2"/>
      <c r="BE276" s="2"/>
    </row>
    <row r="277" spans="1:5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3"/>
      <c r="BA277" s="2"/>
      <c r="BE277" s="2"/>
    </row>
    <row r="278" spans="1:5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3"/>
      <c r="BA278" s="2"/>
      <c r="BE278" s="2"/>
    </row>
    <row r="279" spans="1:5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3"/>
      <c r="BA279" s="2"/>
      <c r="BE279" s="2"/>
    </row>
    <row r="280" spans="1:5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3"/>
      <c r="BA280" s="2"/>
      <c r="BE280" s="2"/>
    </row>
    <row r="281" spans="1:5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3"/>
      <c r="BA281" s="2"/>
      <c r="BE281" s="2"/>
    </row>
    <row r="282" spans="1:5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3"/>
      <c r="BA282" s="2"/>
      <c r="BE282" s="2"/>
    </row>
    <row r="283" spans="1:5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3"/>
      <c r="BA283" s="2"/>
      <c r="BE283" s="2"/>
    </row>
    <row r="284" spans="1:5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3"/>
      <c r="BA284" s="2"/>
      <c r="BE284" s="2"/>
    </row>
    <row r="285" spans="1:5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3"/>
      <c r="BA285" s="2"/>
      <c r="BE285" s="2"/>
    </row>
    <row r="286" spans="1:5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3"/>
      <c r="BA286" s="2"/>
      <c r="BE286" s="2"/>
    </row>
    <row r="287" spans="1:5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3"/>
      <c r="BA287" s="2"/>
      <c r="BE287" s="2"/>
    </row>
    <row r="288" spans="1:5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3"/>
      <c r="BA288" s="2"/>
      <c r="BE288" s="2"/>
    </row>
    <row r="289" spans="1:5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3"/>
      <c r="BA289" s="2"/>
      <c r="BE289" s="2"/>
    </row>
    <row r="290" spans="1:5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3"/>
      <c r="BA290" s="2"/>
      <c r="BE290" s="2"/>
    </row>
    <row r="291" spans="1:5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3"/>
      <c r="BA291" s="2"/>
      <c r="BE291" s="2"/>
    </row>
    <row r="292" spans="1:5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3"/>
      <c r="BA292" s="2"/>
      <c r="BE292" s="2"/>
    </row>
    <row r="293" spans="1:5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3"/>
      <c r="BA293" s="2"/>
      <c r="BE293" s="2"/>
    </row>
    <row r="294" spans="1:5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3"/>
      <c r="BA294" s="2"/>
      <c r="BE294" s="2"/>
    </row>
    <row r="295" spans="1:5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3"/>
      <c r="BA295" s="2"/>
      <c r="BE295" s="2"/>
    </row>
    <row r="296" spans="1:5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3"/>
      <c r="BA296" s="2"/>
      <c r="BE296" s="2"/>
    </row>
    <row r="297" spans="1:5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3"/>
      <c r="BA297" s="2"/>
      <c r="BE297" s="2"/>
    </row>
    <row r="298" spans="1:5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3"/>
      <c r="BA298" s="2"/>
      <c r="BE298" s="2"/>
    </row>
    <row r="299" spans="1:5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3"/>
      <c r="BA299" s="2"/>
      <c r="BE299" s="2"/>
    </row>
    <row r="300" spans="1:5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3"/>
      <c r="BA300" s="2"/>
      <c r="BE300" s="2"/>
    </row>
    <row r="301" spans="1:5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3"/>
      <c r="BA301" s="2"/>
      <c r="BE301" s="2"/>
    </row>
    <row r="302" spans="1:5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3"/>
      <c r="BA302" s="2"/>
      <c r="BE302" s="2"/>
    </row>
    <row r="303" spans="1:5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3"/>
      <c r="BA303" s="2"/>
      <c r="BE303" s="2"/>
    </row>
    <row r="304" spans="1:5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3"/>
      <c r="BA304" s="2"/>
      <c r="BE304" s="2"/>
    </row>
    <row r="305" spans="1:5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3"/>
      <c r="BA305" s="2"/>
      <c r="BE305" s="2"/>
    </row>
    <row r="306" spans="1:5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3"/>
      <c r="BA306" s="2"/>
      <c r="BE306" s="2"/>
    </row>
    <row r="307" spans="1:5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3"/>
      <c r="BA307" s="2"/>
      <c r="BE307" s="2"/>
    </row>
    <row r="308" spans="1:5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3"/>
      <c r="BA308" s="2"/>
      <c r="BE308" s="2"/>
    </row>
    <row r="309" spans="1:5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3"/>
      <c r="BA309" s="2"/>
      <c r="BE309" s="2"/>
    </row>
    <row r="310" spans="1:5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3"/>
      <c r="BA310" s="2"/>
      <c r="BE310" s="2"/>
    </row>
    <row r="311" spans="1:5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3"/>
      <c r="BA311" s="2"/>
      <c r="BE311" s="2"/>
    </row>
    <row r="312" spans="1:5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3"/>
      <c r="BA312" s="2"/>
      <c r="BE312" s="2"/>
    </row>
    <row r="313" spans="1:5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3"/>
      <c r="BA313" s="2"/>
      <c r="BE313" s="2"/>
    </row>
    <row r="314" spans="1:5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3"/>
      <c r="BA314" s="2"/>
      <c r="BE314" s="2"/>
    </row>
    <row r="315" spans="1:5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3"/>
      <c r="BA315" s="2"/>
      <c r="BE315" s="2"/>
    </row>
    <row r="316" spans="1:5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3"/>
      <c r="BA316" s="2"/>
      <c r="BE316" s="2"/>
    </row>
    <row r="317" spans="1:5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3"/>
      <c r="BA317" s="2"/>
      <c r="BE317" s="2"/>
    </row>
    <row r="318" spans="1:5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3"/>
      <c r="BA318" s="2"/>
      <c r="BE318" s="2"/>
    </row>
    <row r="319" spans="1:5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3"/>
      <c r="BA319" s="2"/>
      <c r="BE319" s="2"/>
    </row>
    <row r="320" spans="1:5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3"/>
      <c r="BA320" s="2"/>
      <c r="BE320" s="2"/>
    </row>
    <row r="321" spans="1:5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3"/>
      <c r="BA321" s="2"/>
      <c r="BE321" s="2"/>
    </row>
    <row r="322" spans="1:5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3"/>
      <c r="BA322" s="2"/>
      <c r="BE322" s="2"/>
    </row>
    <row r="323" spans="1:5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3"/>
      <c r="BA323" s="2"/>
      <c r="BE323" s="2"/>
    </row>
    <row r="324" spans="1:5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3"/>
      <c r="BA324" s="2"/>
      <c r="BE324" s="2"/>
    </row>
    <row r="325" spans="1:5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3"/>
      <c r="BA325" s="2"/>
      <c r="BE325" s="2"/>
    </row>
    <row r="326" spans="1:5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3"/>
      <c r="BA326" s="2"/>
      <c r="BE326" s="2"/>
    </row>
    <row r="327" spans="1:5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3"/>
      <c r="BA327" s="2"/>
      <c r="BE327" s="2"/>
    </row>
    <row r="328" spans="1:5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3"/>
      <c r="BA328" s="2"/>
      <c r="BE328" s="2"/>
    </row>
    <row r="329" spans="1:5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3"/>
      <c r="BA329" s="2"/>
      <c r="BE329" s="2"/>
    </row>
    <row r="330" spans="1:5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3"/>
      <c r="BA330" s="2"/>
      <c r="BE330" s="2"/>
    </row>
    <row r="331" spans="1:5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3"/>
      <c r="BA331" s="2"/>
      <c r="BE331" s="2"/>
    </row>
    <row r="332" spans="1:5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3"/>
      <c r="BA332" s="2"/>
      <c r="BE332" s="2"/>
    </row>
    <row r="333" spans="1:5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3"/>
      <c r="BA333" s="2"/>
      <c r="BE333" s="2"/>
    </row>
    <row r="334" spans="1:5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3"/>
      <c r="BA334" s="2"/>
      <c r="BE334" s="2"/>
    </row>
    <row r="335" spans="1:5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3"/>
      <c r="BA335" s="2"/>
      <c r="BE335" s="2"/>
    </row>
    <row r="336" spans="1:5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3"/>
      <c r="BA336" s="2"/>
      <c r="BE336" s="2"/>
    </row>
    <row r="337" spans="1:5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3"/>
      <c r="BA337" s="2"/>
      <c r="BE337" s="2"/>
    </row>
    <row r="338" spans="1:5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3"/>
      <c r="BA338" s="2"/>
      <c r="BE338" s="2"/>
    </row>
    <row r="339" spans="1:5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3"/>
      <c r="BA339" s="2"/>
      <c r="BE339" s="2"/>
    </row>
    <row r="340" spans="1:5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3"/>
      <c r="BA340" s="2"/>
      <c r="BE340" s="2"/>
    </row>
    <row r="341" spans="1:5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3"/>
      <c r="BA341" s="2"/>
      <c r="BE341" s="2"/>
    </row>
    <row r="342" spans="1:5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3"/>
      <c r="BA342" s="2"/>
      <c r="BE342" s="2"/>
    </row>
    <row r="343" spans="1:5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3"/>
      <c r="BA343" s="2"/>
      <c r="BE343" s="2"/>
    </row>
    <row r="344" spans="1:5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3"/>
      <c r="BA344" s="2"/>
      <c r="BE344" s="2"/>
    </row>
    <row r="345" spans="1:5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3"/>
      <c r="BA345" s="2"/>
      <c r="BE345" s="2"/>
    </row>
    <row r="346" spans="1:5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3"/>
      <c r="BA346" s="2"/>
      <c r="BE346" s="2"/>
    </row>
    <row r="347" spans="1:5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3"/>
      <c r="BA347" s="2"/>
      <c r="BE347" s="2"/>
    </row>
    <row r="348" spans="1:5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3"/>
      <c r="BA348" s="2"/>
      <c r="BE348" s="2"/>
    </row>
    <row r="349" spans="1:5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3"/>
      <c r="BA349" s="2"/>
      <c r="BE349" s="2"/>
    </row>
    <row r="350" spans="1:5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3"/>
      <c r="BA350" s="2"/>
      <c r="BE350" s="2"/>
    </row>
    <row r="351" spans="1:5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3"/>
      <c r="BA351" s="2"/>
      <c r="BE351" s="2"/>
    </row>
    <row r="352" spans="1:5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3"/>
      <c r="BA352" s="2"/>
      <c r="BE352" s="2"/>
    </row>
    <row r="353" spans="1:5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3"/>
      <c r="BA353" s="2"/>
      <c r="BE353" s="2"/>
    </row>
    <row r="354" spans="1:5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3"/>
      <c r="BA354" s="2"/>
      <c r="BE354" s="2"/>
    </row>
    <row r="355" spans="1:5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3"/>
      <c r="BA355" s="2"/>
      <c r="BE355" s="2"/>
    </row>
    <row r="356" spans="1:5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3"/>
      <c r="BA356" s="2"/>
      <c r="BE356" s="2"/>
    </row>
    <row r="357" spans="1:5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3"/>
      <c r="BA357" s="2"/>
      <c r="BE357" s="2"/>
    </row>
    <row r="358" spans="1:5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3"/>
      <c r="BA358" s="2"/>
      <c r="BE358" s="2"/>
    </row>
    <row r="359" spans="1:5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3"/>
      <c r="BA359" s="2"/>
      <c r="BE359" s="2"/>
    </row>
    <row r="360" spans="1:5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3"/>
      <c r="BA360" s="2"/>
      <c r="BE360" s="2"/>
    </row>
    <row r="361" spans="1:5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3"/>
      <c r="BA361" s="2"/>
      <c r="BE361" s="2"/>
    </row>
    <row r="362" spans="1:5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3"/>
      <c r="BA362" s="2"/>
      <c r="BE362" s="2"/>
    </row>
    <row r="363" spans="1:5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3"/>
      <c r="BA363" s="2"/>
      <c r="BE363" s="2"/>
    </row>
    <row r="364" spans="1:5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3"/>
      <c r="BA364" s="2"/>
      <c r="BE364" s="2"/>
    </row>
    <row r="365" spans="1:5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3"/>
      <c r="BA365" s="2"/>
      <c r="BE365" s="2"/>
    </row>
    <row r="366" spans="1:5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3"/>
      <c r="BA366" s="2"/>
      <c r="BE366" s="2"/>
    </row>
    <row r="367" spans="1:5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3"/>
      <c r="BA367" s="2"/>
      <c r="BE367" s="2"/>
    </row>
    <row r="368" spans="1:5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3"/>
      <c r="BA368" s="2"/>
      <c r="BE368" s="2"/>
    </row>
    <row r="369" spans="1:5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3"/>
      <c r="BA369" s="2"/>
      <c r="BE369" s="2"/>
    </row>
    <row r="370" spans="1:5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3"/>
      <c r="BA370" s="2"/>
      <c r="BE370" s="2"/>
    </row>
    <row r="371" spans="1:5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3"/>
      <c r="BA371" s="2"/>
      <c r="BE371" s="2"/>
    </row>
    <row r="372" spans="1:5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3"/>
      <c r="BA372" s="2"/>
      <c r="BE372" s="2"/>
    </row>
    <row r="373" spans="1:5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3"/>
      <c r="BA373" s="2"/>
      <c r="BE373" s="2"/>
    </row>
    <row r="374" spans="1:5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3"/>
      <c r="BA374" s="2"/>
      <c r="BE374" s="2"/>
    </row>
    <row r="375" spans="1:5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3"/>
      <c r="BA375" s="2"/>
      <c r="BE375" s="2"/>
    </row>
    <row r="376" spans="1:5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3"/>
      <c r="BA376" s="2"/>
      <c r="BE376" s="2"/>
    </row>
    <row r="377" spans="1:5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3"/>
      <c r="BA377" s="2"/>
      <c r="BE377" s="2"/>
    </row>
    <row r="378" spans="1:5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3"/>
      <c r="BA378" s="2"/>
      <c r="BE378" s="2"/>
    </row>
    <row r="379" spans="1:5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3"/>
      <c r="BA379" s="2"/>
      <c r="BE379" s="2"/>
    </row>
    <row r="380" spans="1:5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3"/>
      <c r="BA380" s="2"/>
      <c r="BE380" s="2"/>
    </row>
    <row r="381" spans="1:5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3"/>
      <c r="BA381" s="2"/>
      <c r="BE381" s="2"/>
    </row>
    <row r="382" spans="1:5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3"/>
      <c r="BA382" s="2"/>
      <c r="BE382" s="2"/>
    </row>
    <row r="383" spans="1:5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3"/>
      <c r="BA383" s="2"/>
      <c r="BE383" s="2"/>
    </row>
    <row r="384" spans="1:5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3"/>
      <c r="BA384" s="2"/>
      <c r="BE384" s="2"/>
    </row>
    <row r="385" spans="1:5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3"/>
      <c r="BA385" s="2"/>
      <c r="BE385" s="2"/>
    </row>
    <row r="386" spans="1:5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3"/>
      <c r="BA386" s="2"/>
      <c r="BE386" s="2"/>
    </row>
    <row r="387" spans="1:5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3"/>
      <c r="BA387" s="2"/>
      <c r="BE387" s="2"/>
    </row>
    <row r="388" spans="1:5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3"/>
      <c r="BA388" s="2"/>
      <c r="BE388" s="2"/>
    </row>
    <row r="389" spans="1:5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3"/>
      <c r="BA389" s="2"/>
      <c r="BE389" s="2"/>
    </row>
    <row r="390" spans="1:5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3"/>
      <c r="BA390" s="2"/>
      <c r="BE390" s="2"/>
    </row>
    <row r="391" spans="1:5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3"/>
      <c r="BA391" s="2"/>
      <c r="BE391" s="2"/>
    </row>
    <row r="392" spans="1:5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3"/>
      <c r="BA392" s="2"/>
      <c r="BE392" s="2"/>
    </row>
    <row r="393" spans="1:5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3"/>
      <c r="BA393" s="2"/>
      <c r="BE393" s="2"/>
    </row>
    <row r="394" spans="1:5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3"/>
      <c r="BA394" s="2"/>
      <c r="BE394" s="2"/>
    </row>
    <row r="395" spans="1:5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3"/>
      <c r="BA395" s="2"/>
      <c r="BE395" s="2"/>
    </row>
    <row r="396" spans="1:5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3"/>
      <c r="BA396" s="2"/>
      <c r="BE396" s="2"/>
    </row>
    <row r="397" spans="1:5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3"/>
      <c r="BA397" s="2"/>
      <c r="BE397" s="2"/>
    </row>
    <row r="398" spans="1:5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3"/>
      <c r="BA398" s="2"/>
      <c r="BE398" s="2"/>
    </row>
    <row r="399" spans="1:5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3"/>
      <c r="BA399" s="2"/>
      <c r="BE399" s="2"/>
    </row>
    <row r="400" spans="1:5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3"/>
      <c r="BA400" s="2"/>
      <c r="BE400" s="2"/>
    </row>
    <row r="401" spans="1:5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3"/>
      <c r="BA401" s="2"/>
      <c r="BE401" s="2"/>
    </row>
    <row r="402" spans="1:5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3"/>
      <c r="BA402" s="2"/>
      <c r="BE402" s="2"/>
    </row>
    <row r="403" spans="1:5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3"/>
      <c r="BA403" s="2"/>
      <c r="BE403" s="2"/>
    </row>
    <row r="404" spans="1:5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3"/>
      <c r="BA404" s="2"/>
      <c r="BE404" s="2"/>
    </row>
    <row r="405" spans="1:5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3"/>
      <c r="BA405" s="2"/>
      <c r="BE405" s="2"/>
    </row>
    <row r="406" spans="1:5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3"/>
      <c r="BA406" s="2"/>
      <c r="BE406" s="2"/>
    </row>
    <row r="407" spans="1:5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3"/>
      <c r="BA407" s="2"/>
      <c r="BE407" s="2"/>
    </row>
    <row r="408" spans="1:5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3"/>
      <c r="BA408" s="2"/>
      <c r="BE408" s="2"/>
    </row>
    <row r="409" spans="1:5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3"/>
      <c r="BA409" s="2"/>
      <c r="BE409" s="2"/>
    </row>
    <row r="410" spans="1:5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3"/>
      <c r="BA410" s="2"/>
      <c r="BE410" s="2"/>
    </row>
    <row r="411" spans="1:5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3"/>
      <c r="BA411" s="2"/>
      <c r="BE411" s="2"/>
    </row>
    <row r="412" spans="1:5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3"/>
      <c r="BA412" s="2"/>
      <c r="BE412" s="2"/>
    </row>
    <row r="413" spans="1:5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3"/>
      <c r="BA413" s="2"/>
      <c r="BE413" s="2"/>
    </row>
    <row r="414" spans="1:5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3"/>
      <c r="BA414" s="2"/>
      <c r="BE414" s="2"/>
    </row>
    <row r="415" spans="1:5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3"/>
      <c r="BA415" s="2"/>
      <c r="BE415" s="2"/>
    </row>
    <row r="416" spans="1:5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3"/>
      <c r="BA416" s="2"/>
      <c r="BE416" s="2"/>
    </row>
    <row r="417" spans="1:5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3"/>
      <c r="BA417" s="2"/>
      <c r="BE417" s="2"/>
    </row>
    <row r="418" spans="1:5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3"/>
      <c r="BA418" s="2"/>
      <c r="BE418" s="2"/>
    </row>
    <row r="419" spans="1:5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3"/>
      <c r="BA419" s="2"/>
      <c r="BE419" s="2"/>
    </row>
    <row r="420" spans="1:5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3"/>
      <c r="BA420" s="2"/>
      <c r="BE420" s="2"/>
    </row>
    <row r="421" spans="1:5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3"/>
      <c r="BA421" s="2"/>
      <c r="BE421" s="2"/>
    </row>
    <row r="422" spans="1:5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3"/>
      <c r="BA422" s="2"/>
      <c r="BE422" s="2"/>
    </row>
    <row r="423" spans="1:5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3"/>
      <c r="BA423" s="2"/>
      <c r="BE423" s="2"/>
    </row>
    <row r="424" spans="1:5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3"/>
      <c r="BA424" s="2"/>
      <c r="BE424" s="2"/>
    </row>
    <row r="425" spans="1:5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3"/>
      <c r="BA425" s="2"/>
      <c r="BE425" s="2"/>
    </row>
    <row r="426" spans="1:5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3"/>
      <c r="BA426" s="2"/>
      <c r="BE426" s="2"/>
    </row>
    <row r="427" spans="1:5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3"/>
      <c r="BA427" s="2"/>
      <c r="BE427" s="2"/>
    </row>
    <row r="428" spans="1:5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3"/>
      <c r="BA428" s="2"/>
      <c r="BE428" s="2"/>
    </row>
    <row r="429" spans="1:5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3"/>
      <c r="BA429" s="2"/>
      <c r="BE429" s="2"/>
    </row>
    <row r="430" spans="1:5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3"/>
      <c r="BA430" s="2"/>
      <c r="BE430" s="2"/>
    </row>
    <row r="431" spans="1:5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3"/>
      <c r="BA431" s="2"/>
      <c r="BE431" s="2"/>
    </row>
    <row r="432" spans="1:5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3"/>
      <c r="BA432" s="2"/>
      <c r="BE432" s="2"/>
    </row>
    <row r="433" spans="1:5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3"/>
      <c r="BA433" s="2"/>
      <c r="BE433" s="2"/>
    </row>
    <row r="434" spans="1:5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3"/>
      <c r="BA434" s="2"/>
      <c r="BE434" s="2"/>
    </row>
    <row r="435" spans="1:5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3"/>
      <c r="BA435" s="2"/>
      <c r="BE435" s="2"/>
    </row>
    <row r="436" spans="1:5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3"/>
      <c r="BA436" s="2"/>
      <c r="BE436" s="2"/>
    </row>
    <row r="437" spans="1:5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3"/>
      <c r="BA437" s="2"/>
      <c r="BE437" s="2"/>
    </row>
    <row r="438" spans="1:5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3"/>
      <c r="BA438" s="2"/>
      <c r="BE438" s="2"/>
    </row>
    <row r="439" spans="1:5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3"/>
      <c r="BA439" s="2"/>
      <c r="BE439" s="2"/>
    </row>
    <row r="440" spans="1:5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3"/>
      <c r="BA440" s="2"/>
      <c r="BE440" s="2"/>
    </row>
    <row r="441" spans="1:5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3"/>
      <c r="BA441" s="2"/>
      <c r="BE441" s="2"/>
    </row>
    <row r="442" spans="1:5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3"/>
      <c r="BA442" s="2"/>
      <c r="BE442" s="2"/>
    </row>
    <row r="443" spans="1:5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3"/>
      <c r="BA443" s="2"/>
      <c r="BE443" s="2"/>
    </row>
    <row r="444" spans="1:5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3"/>
      <c r="BA444" s="2"/>
      <c r="BE444" s="2"/>
    </row>
    <row r="445" spans="1:5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3"/>
      <c r="BA445" s="2"/>
      <c r="BE445" s="2"/>
    </row>
    <row r="446" spans="1:5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3"/>
      <c r="BA446" s="2"/>
      <c r="BE446" s="2"/>
    </row>
    <row r="447" spans="1:5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3"/>
      <c r="BA447" s="2"/>
      <c r="BE447" s="2"/>
    </row>
    <row r="448" spans="1:5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3"/>
      <c r="BA448" s="2"/>
      <c r="BE448" s="2"/>
    </row>
    <row r="449" spans="1:5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3"/>
      <c r="BA449" s="2"/>
      <c r="BE449" s="2"/>
    </row>
    <row r="450" spans="1:5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3"/>
      <c r="BA450" s="2"/>
      <c r="BE450" s="2"/>
    </row>
    <row r="451" spans="1:5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3"/>
      <c r="BA451" s="2"/>
      <c r="BE451" s="2"/>
    </row>
    <row r="452" spans="1:5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3"/>
      <c r="BA452" s="2"/>
      <c r="BE452" s="2"/>
    </row>
    <row r="453" spans="1:5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3"/>
      <c r="BA453" s="2"/>
      <c r="BE453" s="2"/>
    </row>
    <row r="454" spans="1:5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3"/>
      <c r="BA454" s="2"/>
      <c r="BE454" s="2"/>
    </row>
    <row r="455" spans="1:5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3"/>
      <c r="BA455" s="2"/>
      <c r="BE455" s="2"/>
    </row>
    <row r="456" spans="1:5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3"/>
      <c r="BA456" s="2"/>
      <c r="BE456" s="2"/>
    </row>
    <row r="457" spans="1:5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3"/>
      <c r="BA457" s="2"/>
      <c r="BE457" s="2"/>
    </row>
    <row r="458" spans="1:5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3"/>
      <c r="BA458" s="2"/>
      <c r="BE458" s="2"/>
    </row>
    <row r="459" spans="1:5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3"/>
      <c r="BA459" s="2"/>
      <c r="BE459" s="2"/>
    </row>
    <row r="460" spans="1:5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3"/>
      <c r="BA460" s="2"/>
      <c r="BE460" s="2"/>
    </row>
    <row r="461" spans="1:5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3"/>
      <c r="BA461" s="2"/>
      <c r="BE461" s="2"/>
    </row>
    <row r="462" spans="1:5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3"/>
      <c r="BA462" s="2"/>
      <c r="BE462" s="2"/>
    </row>
    <row r="463" spans="1:5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3"/>
      <c r="BA463" s="2"/>
      <c r="BE463" s="2"/>
    </row>
    <row r="464" spans="1:5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3"/>
      <c r="BA464" s="2"/>
      <c r="BE464" s="2"/>
    </row>
    <row r="465" spans="1:5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3"/>
      <c r="BA465" s="2"/>
      <c r="BE465" s="2"/>
    </row>
    <row r="466" spans="1:5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3"/>
      <c r="BA466" s="2"/>
      <c r="BE466" s="2"/>
    </row>
    <row r="467" spans="1:5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3"/>
      <c r="BA467" s="2"/>
      <c r="BE467" s="2"/>
    </row>
    <row r="468" spans="1:5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3"/>
      <c r="BA468" s="2"/>
      <c r="BE468" s="2"/>
    </row>
    <row r="469" spans="1:5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3"/>
      <c r="BA469" s="2"/>
      <c r="BE469" s="2"/>
    </row>
    <row r="470" spans="1:5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3"/>
      <c r="BA470" s="2"/>
      <c r="BE470" s="2"/>
    </row>
    <row r="471" spans="1:5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3"/>
      <c r="BA471" s="2"/>
      <c r="BE471" s="2"/>
    </row>
    <row r="472" spans="1:5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3"/>
      <c r="BA472" s="2"/>
      <c r="BE472" s="2"/>
    </row>
    <row r="473" spans="1:5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3"/>
      <c r="BA473" s="2"/>
      <c r="BE473" s="2"/>
    </row>
    <row r="474" spans="1:5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3"/>
      <c r="BA474" s="2"/>
      <c r="BE474" s="2"/>
    </row>
    <row r="475" spans="1:5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3"/>
      <c r="BA475" s="2"/>
      <c r="BE475" s="2"/>
    </row>
    <row r="476" spans="1:5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3"/>
      <c r="BA476" s="2"/>
      <c r="BE476" s="2"/>
    </row>
    <row r="477" spans="1:5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3"/>
      <c r="BA477" s="2"/>
      <c r="BE477" s="2"/>
    </row>
    <row r="478" spans="1:5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3"/>
      <c r="BA478" s="2"/>
      <c r="BE478" s="2"/>
    </row>
    <row r="479" spans="1:5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3"/>
      <c r="BA479" s="2"/>
      <c r="BE479" s="2"/>
    </row>
    <row r="480" spans="1:5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3"/>
      <c r="BA480" s="2"/>
      <c r="BE480" s="2"/>
    </row>
    <row r="481" spans="1:5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3"/>
      <c r="BA481" s="2"/>
      <c r="BE481" s="2"/>
    </row>
    <row r="482" spans="1:5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3"/>
      <c r="BA482" s="2"/>
      <c r="BE482" s="2"/>
    </row>
    <row r="483" spans="1:5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3"/>
      <c r="BA483" s="2"/>
      <c r="BE483" s="2"/>
    </row>
    <row r="484" spans="1:5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3"/>
      <c r="BA484" s="2"/>
      <c r="BE484" s="2"/>
    </row>
    <row r="485" spans="1:5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3"/>
      <c r="BA485" s="2"/>
      <c r="BE485" s="2"/>
    </row>
    <row r="486" spans="1:5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3"/>
      <c r="BA486" s="2"/>
      <c r="BE486" s="2"/>
    </row>
    <row r="487" spans="1:5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3"/>
      <c r="BA487" s="2"/>
      <c r="BE487" s="2"/>
    </row>
    <row r="488" spans="1:5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3"/>
      <c r="BA488" s="2"/>
      <c r="BE488" s="2"/>
    </row>
    <row r="489" spans="1:5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3"/>
      <c r="BA489" s="2"/>
      <c r="BE489" s="2"/>
    </row>
    <row r="490" spans="1:5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3"/>
      <c r="BA490" s="2"/>
      <c r="BE490" s="2"/>
    </row>
    <row r="491" spans="1:5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3"/>
      <c r="BA491" s="2"/>
      <c r="BE491" s="2"/>
    </row>
    <row r="492" spans="1:5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3"/>
      <c r="BA492" s="2"/>
      <c r="BE492" s="2"/>
    </row>
    <row r="493" spans="1:5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3"/>
      <c r="BA493" s="2"/>
      <c r="BE493" s="2"/>
    </row>
    <row r="494" spans="1:5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3"/>
      <c r="BA494" s="2"/>
      <c r="BE494" s="2"/>
    </row>
    <row r="495" spans="1:5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3"/>
      <c r="BA495" s="2"/>
      <c r="BE495" s="2"/>
    </row>
    <row r="496" spans="1:5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3"/>
      <c r="BA496" s="2"/>
      <c r="BE496" s="2"/>
    </row>
    <row r="497" spans="1:5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3"/>
      <c r="BA497" s="2"/>
      <c r="BE497" s="2"/>
    </row>
    <row r="498" spans="1:5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3"/>
      <c r="BA498" s="2"/>
      <c r="BE498" s="2"/>
    </row>
    <row r="499" spans="1:5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3"/>
      <c r="BA499" s="2"/>
      <c r="BE499" s="2"/>
    </row>
    <row r="500" spans="1:5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3"/>
      <c r="BA500" s="2"/>
      <c r="BE500" s="2"/>
    </row>
    <row r="501" spans="1:5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3"/>
      <c r="BA501" s="2"/>
      <c r="BE501" s="2"/>
    </row>
    <row r="502" spans="1:5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3"/>
      <c r="BA502" s="2"/>
      <c r="BE502" s="2"/>
    </row>
    <row r="503" spans="1:5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3"/>
      <c r="BA503" s="2"/>
      <c r="BE503" s="2"/>
    </row>
    <row r="504" spans="1:5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3"/>
      <c r="BA504" s="2"/>
      <c r="BE504" s="2"/>
    </row>
    <row r="505" spans="1:5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3"/>
      <c r="BA505" s="2"/>
      <c r="BE505" s="2"/>
    </row>
    <row r="506" spans="1:5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3"/>
      <c r="BA506" s="2"/>
      <c r="BE506" s="2"/>
    </row>
    <row r="507" spans="1:5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3"/>
      <c r="BA507" s="2"/>
      <c r="BE507" s="2"/>
    </row>
    <row r="508" spans="1:5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3"/>
      <c r="BA508" s="2"/>
      <c r="BE508" s="2"/>
    </row>
    <row r="509" spans="1:5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3"/>
      <c r="BA509" s="2"/>
      <c r="BE509" s="2"/>
    </row>
    <row r="510" spans="1:5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3"/>
      <c r="BA510" s="2"/>
      <c r="BE510" s="2"/>
    </row>
    <row r="511" spans="1:5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3"/>
      <c r="BA511" s="2"/>
      <c r="BE511" s="2"/>
    </row>
    <row r="512" spans="1:5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3"/>
      <c r="BA512" s="2"/>
      <c r="BE512" s="2"/>
    </row>
    <row r="513" spans="1:5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3"/>
      <c r="BA513" s="2"/>
      <c r="BE513" s="2"/>
    </row>
    <row r="514" spans="1:5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3"/>
      <c r="BA514" s="2"/>
      <c r="BE514" s="2"/>
    </row>
    <row r="515" spans="1:5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3"/>
      <c r="BA515" s="2"/>
      <c r="BE515" s="2"/>
    </row>
    <row r="516" spans="1:5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3"/>
      <c r="BA516" s="2"/>
      <c r="BE516" s="2"/>
    </row>
    <row r="517" spans="1:5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3"/>
      <c r="BA517" s="2"/>
      <c r="BE517" s="2"/>
    </row>
    <row r="518" spans="1:5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3"/>
      <c r="BA518" s="2"/>
      <c r="BE518" s="2"/>
    </row>
    <row r="519" spans="1:5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3"/>
      <c r="BA519" s="2"/>
      <c r="BE519" s="2"/>
    </row>
    <row r="520" spans="1:5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3"/>
      <c r="BA520" s="2"/>
      <c r="BE520" s="2"/>
    </row>
    <row r="521" spans="1:5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3"/>
      <c r="BA521" s="2"/>
      <c r="BE521" s="2"/>
    </row>
    <row r="522" spans="1:5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3"/>
      <c r="BA522" s="2"/>
      <c r="BE522" s="2"/>
    </row>
    <row r="523" spans="1:5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3"/>
      <c r="BA523" s="2"/>
      <c r="BE523" s="2"/>
    </row>
    <row r="524" spans="1:5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3"/>
      <c r="BA524" s="2"/>
      <c r="BE524" s="2"/>
    </row>
    <row r="525" spans="1:5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3"/>
      <c r="BA525" s="2"/>
      <c r="BE525" s="2"/>
    </row>
    <row r="526" spans="1:5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3"/>
      <c r="BA526" s="2"/>
      <c r="BE526" s="2"/>
    </row>
    <row r="527" spans="1:5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3"/>
      <c r="BA527" s="2"/>
      <c r="BE527" s="2"/>
    </row>
    <row r="528" spans="1:5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3"/>
      <c r="BA528" s="2"/>
      <c r="BE528" s="2"/>
    </row>
    <row r="529" spans="1:5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3"/>
      <c r="BA529" s="2"/>
      <c r="BE529" s="2"/>
    </row>
    <row r="530" spans="1:5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3"/>
      <c r="BA530" s="2"/>
      <c r="BE530" s="2"/>
    </row>
    <row r="531" spans="1:5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3"/>
      <c r="BA531" s="2"/>
      <c r="BE531" s="2"/>
    </row>
    <row r="532" spans="1:5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3"/>
      <c r="BA532" s="2"/>
      <c r="BE532" s="2"/>
    </row>
    <row r="533" spans="1:5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3"/>
      <c r="BA533" s="2"/>
      <c r="BE533" s="2"/>
    </row>
    <row r="534" spans="1:5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3"/>
      <c r="BA534" s="2"/>
      <c r="BE534" s="2"/>
    </row>
    <row r="535" spans="1:5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3"/>
      <c r="BA535" s="2"/>
      <c r="BE535" s="2"/>
    </row>
    <row r="536" spans="1:5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3"/>
      <c r="BA536" s="2"/>
      <c r="BE536" s="2"/>
    </row>
    <row r="537" spans="1:5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3"/>
      <c r="BA537" s="2"/>
      <c r="BE537" s="2"/>
    </row>
    <row r="538" spans="1:5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3"/>
      <c r="BA538" s="2"/>
      <c r="BE538" s="2"/>
    </row>
    <row r="539" spans="1:5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3"/>
      <c r="BA539" s="2"/>
      <c r="BE539" s="2"/>
    </row>
    <row r="540" spans="1:5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3"/>
      <c r="BA540" s="2"/>
      <c r="BE540" s="2"/>
    </row>
    <row r="541" spans="1:5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3"/>
      <c r="BA541" s="2"/>
      <c r="BE541" s="2"/>
    </row>
    <row r="542" spans="1:5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3"/>
      <c r="BA542" s="2"/>
      <c r="BE542" s="2"/>
    </row>
    <row r="543" spans="1:5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3"/>
      <c r="BA543" s="2"/>
      <c r="BE543" s="2"/>
    </row>
    <row r="544" spans="1:5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3"/>
      <c r="BA544" s="2"/>
      <c r="BE544" s="2"/>
    </row>
    <row r="545" spans="1:5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3"/>
      <c r="BA545" s="2"/>
      <c r="BE545" s="2"/>
    </row>
    <row r="546" spans="1:5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3"/>
      <c r="BA546" s="2"/>
      <c r="BE546" s="2"/>
    </row>
    <row r="547" spans="1:5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3"/>
      <c r="BA547" s="2"/>
      <c r="BE547" s="2"/>
    </row>
    <row r="548" spans="1:5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3"/>
      <c r="BA548" s="2"/>
      <c r="BE548" s="2"/>
    </row>
    <row r="549" spans="1:5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3"/>
      <c r="BA549" s="2"/>
      <c r="BE549" s="2"/>
    </row>
    <row r="550" spans="1:5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3"/>
      <c r="BA550" s="2"/>
      <c r="BE550" s="2"/>
    </row>
    <row r="551" spans="1:5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3"/>
      <c r="BA551" s="2"/>
      <c r="BE551" s="2"/>
    </row>
    <row r="552" spans="1:5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3"/>
      <c r="BA552" s="2"/>
      <c r="BE552" s="2"/>
    </row>
    <row r="553" spans="1:5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3"/>
      <c r="BA553" s="2"/>
      <c r="BE553" s="2"/>
    </row>
    <row r="554" spans="1:5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3"/>
      <c r="BA554" s="2"/>
      <c r="BE554" s="2"/>
    </row>
    <row r="555" spans="1:5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3"/>
      <c r="BA555" s="2"/>
      <c r="BE555" s="2"/>
    </row>
    <row r="556" spans="1:5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3"/>
      <c r="BA556" s="2"/>
      <c r="BE556" s="2"/>
    </row>
    <row r="557" spans="1:5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3"/>
      <c r="BA557" s="2"/>
      <c r="BE557" s="2"/>
    </row>
    <row r="558" spans="1:5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3"/>
      <c r="BA558" s="2"/>
      <c r="BE558" s="2"/>
    </row>
    <row r="559" spans="1:5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3"/>
      <c r="BA559" s="2"/>
      <c r="BE559" s="2"/>
    </row>
    <row r="560" spans="1:5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3"/>
      <c r="BA560" s="2"/>
      <c r="BE560" s="2"/>
    </row>
    <row r="561" spans="1:5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3"/>
      <c r="BA561" s="2"/>
      <c r="BE561" s="2"/>
    </row>
    <row r="562" spans="1:5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3"/>
      <c r="BA562" s="2"/>
      <c r="BE562" s="2"/>
    </row>
    <row r="563" spans="1:5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3"/>
      <c r="BA563" s="2"/>
      <c r="BE563" s="2"/>
    </row>
    <row r="564" spans="1:5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3"/>
      <c r="BA564" s="2"/>
      <c r="BE564" s="2"/>
    </row>
    <row r="565" spans="1:5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3"/>
      <c r="BA565" s="2"/>
      <c r="BE565" s="2"/>
    </row>
    <row r="566" spans="1:5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3"/>
      <c r="BA566" s="2"/>
      <c r="BE566" s="2"/>
    </row>
    <row r="567" spans="1:5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3"/>
      <c r="BA567" s="2"/>
      <c r="BE567" s="2"/>
    </row>
    <row r="568" spans="1:5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3"/>
      <c r="BA568" s="2"/>
      <c r="BE568" s="2"/>
    </row>
    <row r="569" spans="1:5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3"/>
      <c r="BA569" s="2"/>
      <c r="BE569" s="2"/>
    </row>
    <row r="570" spans="1:5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3"/>
      <c r="BA570" s="2"/>
      <c r="BE570" s="2"/>
    </row>
    <row r="571" spans="1:5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3"/>
      <c r="BA571" s="2"/>
      <c r="BE571" s="2"/>
    </row>
    <row r="572" spans="1:5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3"/>
      <c r="BA572" s="2"/>
      <c r="BE572" s="2"/>
    </row>
    <row r="573" spans="1:5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3"/>
      <c r="BA573" s="2"/>
      <c r="BE573" s="2"/>
    </row>
    <row r="574" spans="1:5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3"/>
      <c r="BA574" s="2"/>
      <c r="BE574" s="2"/>
    </row>
    <row r="575" spans="1:5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3"/>
      <c r="BA575" s="2"/>
      <c r="BE575" s="2"/>
    </row>
    <row r="576" spans="1:5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3"/>
      <c r="BA576" s="2"/>
      <c r="BE576" s="2"/>
    </row>
    <row r="577" spans="1:5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3"/>
      <c r="BA577" s="2"/>
      <c r="BE577" s="2"/>
    </row>
    <row r="578" spans="1:5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3"/>
      <c r="BA578" s="2"/>
      <c r="BE578" s="2"/>
    </row>
    <row r="579" spans="1:5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3"/>
      <c r="BA579" s="2"/>
      <c r="BE579" s="2"/>
    </row>
    <row r="580" spans="1:5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3"/>
      <c r="BA580" s="2"/>
      <c r="BE580" s="2"/>
    </row>
    <row r="581" spans="1:5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3"/>
      <c r="BA581" s="2"/>
      <c r="BE581" s="2"/>
    </row>
    <row r="582" spans="1:5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3"/>
      <c r="BA582" s="2"/>
      <c r="BE582" s="2"/>
    </row>
    <row r="583" spans="1:5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3"/>
      <c r="BA583" s="2"/>
      <c r="BE583" s="2"/>
    </row>
    <row r="584" spans="1:5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3"/>
      <c r="BA584" s="2"/>
      <c r="BE584" s="2"/>
    </row>
    <row r="585" spans="1:5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3"/>
      <c r="BA585" s="2"/>
      <c r="BE585" s="2"/>
    </row>
    <row r="586" spans="1:5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3"/>
      <c r="BA586" s="2"/>
      <c r="BE586" s="2"/>
    </row>
    <row r="587" spans="1:5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3"/>
      <c r="BA587" s="2"/>
      <c r="BE587" s="2"/>
    </row>
    <row r="588" spans="1:5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3"/>
      <c r="BA588" s="2"/>
      <c r="BE588" s="2"/>
    </row>
    <row r="589" spans="1:5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3"/>
      <c r="BA589" s="2"/>
      <c r="BE589" s="2"/>
    </row>
    <row r="590" spans="1:5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3"/>
      <c r="BA590" s="2"/>
      <c r="BE590" s="2"/>
    </row>
    <row r="591" spans="1:5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3"/>
      <c r="BA591" s="2"/>
      <c r="BE591" s="2"/>
    </row>
    <row r="592" spans="1:5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3"/>
      <c r="BA592" s="2"/>
      <c r="BE592" s="2"/>
    </row>
    <row r="593" spans="1:5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3"/>
      <c r="BA593" s="2"/>
      <c r="BE593" s="2"/>
    </row>
    <row r="594" spans="1:5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3"/>
      <c r="BA594" s="2"/>
      <c r="BE594" s="2"/>
    </row>
    <row r="595" spans="1:5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3"/>
      <c r="BA595" s="2"/>
      <c r="BE595" s="2"/>
    </row>
    <row r="596" spans="1:5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3"/>
      <c r="BA596" s="2"/>
      <c r="BE596" s="2"/>
    </row>
    <row r="597" spans="1:5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3"/>
      <c r="BA597" s="2"/>
      <c r="BE597" s="2"/>
    </row>
    <row r="598" spans="1:5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3"/>
      <c r="BA598" s="2"/>
      <c r="BE598" s="2"/>
    </row>
    <row r="599" spans="1:5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3"/>
      <c r="BA599" s="2"/>
      <c r="BE599" s="2"/>
    </row>
    <row r="600" spans="1:5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3"/>
      <c r="BA600" s="2"/>
      <c r="BE600" s="2"/>
    </row>
    <row r="601" spans="1:5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3"/>
      <c r="BA601" s="2"/>
      <c r="BE601" s="2"/>
    </row>
    <row r="602" spans="1:5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3"/>
      <c r="BA602" s="2"/>
      <c r="BE602" s="2"/>
    </row>
    <row r="603" spans="1:5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3"/>
      <c r="BA603" s="2"/>
      <c r="BE603" s="2"/>
    </row>
    <row r="604" spans="1:5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3"/>
      <c r="BA604" s="2"/>
      <c r="BE604" s="2"/>
    </row>
    <row r="605" spans="1:5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3"/>
      <c r="BA605" s="2"/>
      <c r="BE605" s="2"/>
    </row>
    <row r="606" spans="1:5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3"/>
      <c r="BA606" s="2"/>
      <c r="BE606" s="2"/>
    </row>
    <row r="607" spans="1:5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3"/>
      <c r="BA607" s="2"/>
      <c r="BE607" s="2"/>
    </row>
    <row r="608" spans="1:5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3"/>
      <c r="BA608" s="2"/>
      <c r="BE608" s="2"/>
    </row>
    <row r="609" spans="1:5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3"/>
      <c r="BA609" s="2"/>
      <c r="BE609" s="2"/>
    </row>
    <row r="610" spans="1:5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3"/>
      <c r="BA610" s="2"/>
      <c r="BE610" s="2"/>
    </row>
    <row r="611" spans="1:5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3"/>
      <c r="BA611" s="2"/>
      <c r="BE611" s="2"/>
    </row>
    <row r="612" spans="1:5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3"/>
      <c r="BA612" s="2"/>
      <c r="BE612" s="2"/>
    </row>
    <row r="613" spans="1:5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3"/>
      <c r="BA613" s="2"/>
      <c r="BE613" s="2"/>
    </row>
    <row r="614" spans="1:5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3"/>
      <c r="BA614" s="2"/>
      <c r="BE614" s="2"/>
    </row>
    <row r="615" spans="1:5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3"/>
      <c r="BA615" s="2"/>
      <c r="BE615" s="2"/>
    </row>
    <row r="616" spans="1:5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3"/>
      <c r="BA616" s="2"/>
      <c r="BE616" s="2"/>
    </row>
    <row r="617" spans="1:5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3"/>
      <c r="BA617" s="2"/>
      <c r="BE617" s="2"/>
    </row>
    <row r="618" spans="1:5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3"/>
      <c r="BA618" s="2"/>
      <c r="BE618" s="2"/>
    </row>
    <row r="619" spans="1:5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3"/>
      <c r="BA619" s="2"/>
      <c r="BE619" s="2"/>
    </row>
    <row r="620" spans="1:5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3"/>
      <c r="BA620" s="2"/>
      <c r="BE620" s="2"/>
    </row>
    <row r="621" spans="1:5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3"/>
      <c r="BA621" s="2"/>
      <c r="BE621" s="2"/>
    </row>
    <row r="622" spans="1:5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3"/>
      <c r="BA622" s="2"/>
      <c r="BE622" s="2"/>
    </row>
    <row r="623" spans="1:5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3"/>
      <c r="BA623" s="2"/>
      <c r="BE623" s="2"/>
    </row>
    <row r="624" spans="1:5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3"/>
      <c r="BA624" s="2"/>
      <c r="BE624" s="2"/>
    </row>
    <row r="625" spans="1:5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3"/>
      <c r="BA625" s="2"/>
      <c r="BE625" s="2"/>
    </row>
    <row r="626" spans="1:5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3"/>
      <c r="BA626" s="2"/>
      <c r="BE626" s="2"/>
    </row>
    <row r="627" spans="1:5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3"/>
      <c r="BA627" s="2"/>
      <c r="BE627" s="2"/>
    </row>
    <row r="628" spans="1:5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3"/>
      <c r="BA628" s="2"/>
      <c r="BE628" s="2"/>
    </row>
    <row r="629" spans="1:5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3"/>
      <c r="BA629" s="2"/>
      <c r="BE629" s="2"/>
    </row>
    <row r="630" spans="1:5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3"/>
      <c r="BA630" s="2"/>
      <c r="BE630" s="2"/>
    </row>
    <row r="631" spans="1:5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3"/>
      <c r="BA631" s="2"/>
      <c r="BE631" s="2"/>
    </row>
    <row r="632" spans="1:5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3"/>
      <c r="BA632" s="2"/>
      <c r="BE632" s="2"/>
    </row>
    <row r="633" spans="1:5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3"/>
      <c r="BA633" s="2"/>
      <c r="BE633" s="2"/>
    </row>
    <row r="634" spans="1:5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3"/>
      <c r="BA634" s="2"/>
      <c r="BE634" s="2"/>
    </row>
    <row r="635" spans="1:5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3"/>
      <c r="BA635" s="2"/>
      <c r="BE635" s="2"/>
    </row>
    <row r="636" spans="1:5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3"/>
      <c r="BA636" s="2"/>
      <c r="BE636" s="2"/>
    </row>
    <row r="637" spans="1:5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3"/>
      <c r="BA637" s="2"/>
      <c r="BE637" s="2"/>
    </row>
    <row r="638" spans="1:5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3"/>
      <c r="BA638" s="2"/>
      <c r="BE638" s="2"/>
    </row>
    <row r="639" spans="1:5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3"/>
      <c r="BA639" s="2"/>
      <c r="BE639" s="2"/>
    </row>
    <row r="640" spans="1:5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3"/>
      <c r="BA640" s="2"/>
      <c r="BE640" s="2"/>
    </row>
    <row r="641" spans="1:5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3"/>
      <c r="BA641" s="2"/>
      <c r="BE641" s="2"/>
    </row>
    <row r="642" spans="1:5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3"/>
      <c r="BA642" s="2"/>
      <c r="BE642" s="2"/>
    </row>
    <row r="643" spans="1:5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3"/>
      <c r="BA643" s="2"/>
      <c r="BE643" s="2"/>
    </row>
    <row r="644" spans="1:5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3"/>
      <c r="BA644" s="2"/>
      <c r="BE644" s="2"/>
    </row>
    <row r="645" spans="1:5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3"/>
      <c r="BA645" s="2"/>
      <c r="BE645" s="2"/>
    </row>
    <row r="646" spans="1:5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3"/>
      <c r="BA646" s="2"/>
      <c r="BE646" s="2"/>
    </row>
    <row r="647" spans="1:5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3"/>
      <c r="BA647" s="2"/>
      <c r="BE647" s="2"/>
    </row>
    <row r="648" spans="1:5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3"/>
      <c r="BA648" s="2"/>
      <c r="BE648" s="2"/>
    </row>
    <row r="649" spans="1:5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3"/>
      <c r="BA649" s="2"/>
      <c r="BE649" s="2"/>
    </row>
    <row r="650" spans="1:5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3"/>
      <c r="BA650" s="2"/>
      <c r="BE650" s="2"/>
    </row>
    <row r="651" spans="1:5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3"/>
      <c r="BA651" s="2"/>
      <c r="BE651" s="2"/>
    </row>
    <row r="652" spans="1:5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3"/>
      <c r="BA652" s="2"/>
      <c r="BE652" s="2"/>
    </row>
    <row r="653" spans="1:5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3"/>
      <c r="BA653" s="2"/>
      <c r="BE653" s="2"/>
    </row>
    <row r="654" spans="1:5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3"/>
      <c r="BA654" s="2"/>
      <c r="BE654" s="2"/>
    </row>
    <row r="655" spans="1:5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3"/>
      <c r="BA655" s="2"/>
      <c r="BE655" s="2"/>
    </row>
    <row r="656" spans="1:5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3"/>
      <c r="BA656" s="2"/>
      <c r="BE656" s="2"/>
    </row>
    <row r="657" spans="1:5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3"/>
      <c r="BA657" s="2"/>
      <c r="BE657" s="2"/>
    </row>
    <row r="658" spans="1:5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3"/>
      <c r="BA658" s="2"/>
      <c r="BE658" s="2"/>
    </row>
    <row r="659" spans="1:5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3"/>
      <c r="BA659" s="2"/>
      <c r="BE659" s="2"/>
    </row>
    <row r="660" spans="1:5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3"/>
      <c r="BA660" s="2"/>
      <c r="BE660" s="2"/>
    </row>
    <row r="661" spans="1:5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3"/>
      <c r="BA661" s="2"/>
      <c r="BE661" s="2"/>
    </row>
    <row r="662" spans="1:5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3"/>
      <c r="BA662" s="2"/>
      <c r="BE662" s="2"/>
    </row>
    <row r="663" spans="1:5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3"/>
      <c r="BA663" s="2"/>
      <c r="BE663" s="2"/>
    </row>
    <row r="664" spans="1:5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3"/>
      <c r="BA664" s="2"/>
      <c r="BE664" s="2"/>
    </row>
    <row r="665" spans="1:5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3"/>
      <c r="BA665" s="2"/>
      <c r="BE665" s="2"/>
    </row>
    <row r="666" spans="1:5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3"/>
      <c r="BA666" s="2"/>
      <c r="BE666" s="2"/>
    </row>
    <row r="667" spans="1:5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3"/>
      <c r="BA667" s="2"/>
      <c r="BE667" s="2"/>
    </row>
    <row r="668" spans="1:5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3"/>
      <c r="BA668" s="2"/>
      <c r="BE668" s="2"/>
    </row>
    <row r="669" spans="1:5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3"/>
      <c r="BA669" s="2"/>
      <c r="BE669" s="2"/>
    </row>
    <row r="670" spans="1:5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3"/>
      <c r="BA670" s="2"/>
      <c r="BE670" s="2"/>
    </row>
    <row r="671" spans="1:5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3"/>
      <c r="BA671" s="2"/>
      <c r="BE671" s="2"/>
    </row>
    <row r="672" spans="1:5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3"/>
      <c r="BA672" s="2"/>
      <c r="BE672" s="2"/>
    </row>
    <row r="673" spans="1:5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3"/>
      <c r="BA673" s="2"/>
      <c r="BE673" s="2"/>
    </row>
    <row r="674" spans="1:5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3"/>
      <c r="BA674" s="2"/>
      <c r="BE674" s="2"/>
    </row>
    <row r="675" spans="1:5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3"/>
      <c r="BA675" s="2"/>
      <c r="BE675" s="2"/>
    </row>
    <row r="676" spans="1:5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3"/>
      <c r="BA676" s="2"/>
      <c r="BE676" s="2"/>
    </row>
    <row r="677" spans="1:5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3"/>
      <c r="BA677" s="2"/>
      <c r="BE677" s="2"/>
    </row>
    <row r="678" spans="1:5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3"/>
      <c r="BA678" s="2"/>
      <c r="BE678" s="2"/>
    </row>
    <row r="679" spans="1:5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3"/>
      <c r="BA679" s="2"/>
      <c r="BE679" s="2"/>
    </row>
    <row r="680" spans="1:5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3"/>
      <c r="BA680" s="2"/>
      <c r="BE680" s="2"/>
    </row>
    <row r="681" spans="1:5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3"/>
      <c r="BA681" s="2"/>
      <c r="BE681" s="2"/>
    </row>
    <row r="682" spans="1:5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3"/>
      <c r="BA682" s="2"/>
      <c r="BE682" s="2"/>
    </row>
    <row r="683" spans="1:5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3"/>
      <c r="BA683" s="2"/>
      <c r="BE683" s="2"/>
    </row>
    <row r="684" spans="1:5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3"/>
      <c r="BA684" s="2"/>
      <c r="BE684" s="2"/>
    </row>
    <row r="685" spans="1:5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3"/>
      <c r="BA685" s="2"/>
      <c r="BE685" s="2"/>
    </row>
    <row r="686" spans="1:5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3"/>
      <c r="BA686" s="2"/>
      <c r="BE686" s="2"/>
    </row>
    <row r="687" spans="1:5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3"/>
      <c r="BA687" s="2"/>
      <c r="BE687" s="2"/>
    </row>
    <row r="688" spans="1:5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3"/>
      <c r="BA688" s="2"/>
      <c r="BE688" s="2"/>
    </row>
    <row r="689" spans="1:5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3"/>
      <c r="BA689" s="2"/>
      <c r="BE689" s="2"/>
    </row>
    <row r="690" spans="1:5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3"/>
      <c r="BA690" s="2"/>
      <c r="BE690" s="2"/>
    </row>
    <row r="691" spans="1:5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3"/>
      <c r="BA691" s="2"/>
      <c r="BE691" s="2"/>
    </row>
    <row r="692" spans="1:5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3"/>
      <c r="BA692" s="2"/>
      <c r="BE692" s="2"/>
    </row>
    <row r="693" spans="1:5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3"/>
      <c r="BA693" s="2"/>
      <c r="BE693" s="2"/>
    </row>
    <row r="694" spans="1:5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3"/>
      <c r="BA694" s="2"/>
      <c r="BE694" s="2"/>
    </row>
    <row r="695" spans="1:5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3"/>
      <c r="BA695" s="2"/>
      <c r="BE695" s="2"/>
    </row>
    <row r="696" spans="1:5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3"/>
      <c r="BA696" s="2"/>
      <c r="BE696" s="2"/>
    </row>
    <row r="697" spans="1:5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3"/>
      <c r="BA697" s="2"/>
      <c r="BE697" s="2"/>
    </row>
    <row r="698" spans="1:5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3"/>
      <c r="BA698" s="2"/>
      <c r="BE698" s="2"/>
    </row>
    <row r="699" spans="1:5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3"/>
      <c r="BA699" s="2"/>
      <c r="BE699" s="2"/>
    </row>
    <row r="700" spans="1:5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3"/>
      <c r="BA700" s="2"/>
      <c r="BE700" s="2"/>
    </row>
    <row r="701" spans="1:5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3"/>
      <c r="BA701" s="2"/>
      <c r="BE701" s="2"/>
    </row>
    <row r="702" spans="1:5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3"/>
      <c r="BA702" s="2"/>
      <c r="BE702" s="2"/>
    </row>
    <row r="703" spans="1:5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3"/>
      <c r="BA703" s="2"/>
      <c r="BE703" s="2"/>
    </row>
    <row r="704" spans="1:5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3"/>
      <c r="BA704" s="2"/>
      <c r="BE704" s="2"/>
    </row>
    <row r="705" spans="1:5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3"/>
      <c r="BA705" s="2"/>
      <c r="BE705" s="2"/>
    </row>
    <row r="706" spans="1:5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3"/>
      <c r="BA706" s="2"/>
      <c r="BE706" s="2"/>
    </row>
    <row r="707" spans="1:5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3"/>
      <c r="BA707" s="2"/>
      <c r="BE707" s="2"/>
    </row>
    <row r="708" spans="1:5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3"/>
      <c r="BA708" s="2"/>
      <c r="BE708" s="2"/>
    </row>
    <row r="709" spans="1:5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3"/>
      <c r="BA709" s="2"/>
      <c r="BE709" s="2"/>
    </row>
    <row r="710" spans="1:5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3"/>
      <c r="BA710" s="2"/>
      <c r="BE710" s="2"/>
    </row>
    <row r="711" spans="1:5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3"/>
      <c r="BA711" s="2"/>
      <c r="BE711" s="2"/>
    </row>
    <row r="712" spans="1:5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3"/>
      <c r="BA712" s="2"/>
      <c r="BE712" s="2"/>
    </row>
    <row r="713" spans="1:5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3"/>
      <c r="BA713" s="2"/>
      <c r="BE713" s="2"/>
    </row>
    <row r="714" spans="1:5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3"/>
      <c r="BA714" s="2"/>
      <c r="BE714" s="2"/>
    </row>
    <row r="715" spans="1:5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3"/>
      <c r="BA715" s="2"/>
      <c r="BE715" s="2"/>
    </row>
    <row r="716" spans="1:5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3"/>
      <c r="BA716" s="2"/>
      <c r="BE716" s="2"/>
    </row>
    <row r="717" spans="1:5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3"/>
      <c r="BA717" s="2"/>
      <c r="BE717" s="2"/>
    </row>
    <row r="718" spans="1:5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3"/>
      <c r="BA718" s="2"/>
      <c r="BE718" s="2"/>
    </row>
    <row r="719" spans="1:5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3"/>
      <c r="BA719" s="2"/>
      <c r="BE719" s="2"/>
    </row>
    <row r="720" spans="1:5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3"/>
      <c r="BA720" s="2"/>
      <c r="BE720" s="2"/>
    </row>
    <row r="721" spans="1:5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3"/>
      <c r="BA721" s="2"/>
      <c r="BE721" s="2"/>
    </row>
    <row r="722" spans="1:5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3"/>
      <c r="BA722" s="2"/>
      <c r="BE722" s="2"/>
    </row>
    <row r="723" spans="1:5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3"/>
      <c r="BA723" s="2"/>
      <c r="BE723" s="2"/>
    </row>
    <row r="724" spans="1:5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3"/>
      <c r="BA724" s="2"/>
      <c r="BE724" s="2"/>
    </row>
    <row r="725" spans="1:5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3"/>
      <c r="BA725" s="2"/>
      <c r="BE725" s="2"/>
    </row>
    <row r="726" spans="1:5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3"/>
      <c r="BA726" s="2"/>
      <c r="BE726" s="2"/>
    </row>
    <row r="727" spans="1:5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3"/>
      <c r="BA727" s="2"/>
      <c r="BE727" s="2"/>
    </row>
    <row r="728" spans="1:5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3"/>
      <c r="BA728" s="2"/>
      <c r="BE728" s="2"/>
    </row>
    <row r="729" spans="1:5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3"/>
      <c r="BA729" s="2"/>
      <c r="BE729" s="2"/>
    </row>
    <row r="730" spans="1:5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3"/>
      <c r="BA730" s="2"/>
      <c r="BE730" s="2"/>
    </row>
    <row r="731" spans="1:5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3"/>
      <c r="BA731" s="2"/>
      <c r="BE731" s="2"/>
    </row>
    <row r="732" spans="1:5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3"/>
      <c r="BA732" s="2"/>
      <c r="BE732" s="2"/>
    </row>
    <row r="733" spans="1:5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3"/>
      <c r="BA733" s="2"/>
      <c r="BE733" s="2"/>
    </row>
    <row r="734" spans="1:5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3"/>
      <c r="BA734" s="2"/>
      <c r="BE734" s="2"/>
    </row>
    <row r="735" spans="1:5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3"/>
      <c r="BA735" s="2"/>
      <c r="BE735" s="2"/>
    </row>
    <row r="736" spans="1:5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3"/>
      <c r="BA736" s="2"/>
      <c r="BE736" s="2"/>
    </row>
    <row r="737" spans="1:5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3"/>
      <c r="BA737" s="2"/>
      <c r="BE737" s="2"/>
    </row>
    <row r="738" spans="1:5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3"/>
      <c r="BA738" s="2"/>
      <c r="BE738" s="2"/>
    </row>
    <row r="739" spans="1:5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3"/>
      <c r="BA739" s="2"/>
      <c r="BE739" s="2"/>
    </row>
    <row r="740" spans="1:5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3"/>
      <c r="BA740" s="2"/>
      <c r="BE740" s="2"/>
    </row>
    <row r="741" spans="1:5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3"/>
      <c r="BA741" s="2"/>
      <c r="BE741" s="2"/>
    </row>
    <row r="742" spans="1:5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3"/>
      <c r="BA742" s="2"/>
      <c r="BE742" s="2"/>
    </row>
    <row r="743" spans="1:5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3"/>
      <c r="BA743" s="2"/>
      <c r="BE743" s="2"/>
    </row>
    <row r="744" spans="1:5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3"/>
      <c r="BA744" s="2"/>
      <c r="BE744" s="2"/>
    </row>
    <row r="745" spans="1:5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3"/>
      <c r="BA745" s="2"/>
      <c r="BE745" s="2"/>
    </row>
    <row r="746" spans="1:5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3"/>
      <c r="BA746" s="2"/>
      <c r="BE746" s="2"/>
    </row>
    <row r="747" spans="1:5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3"/>
      <c r="BA747" s="2"/>
      <c r="BE747" s="2"/>
    </row>
    <row r="748" spans="1:5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3"/>
      <c r="BA748" s="2"/>
      <c r="BE748" s="2"/>
    </row>
    <row r="749" spans="1:5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3"/>
      <c r="BA749" s="2"/>
      <c r="BE749" s="2"/>
    </row>
    <row r="750" spans="1:5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3"/>
      <c r="BA750" s="2"/>
      <c r="BE750" s="2"/>
    </row>
    <row r="751" spans="1:5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3"/>
      <c r="BA751" s="2"/>
      <c r="BE751" s="2"/>
    </row>
    <row r="752" spans="1:5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3"/>
      <c r="BA752" s="2"/>
      <c r="BE752" s="2"/>
    </row>
    <row r="753" spans="1:5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3"/>
      <c r="BA753" s="2"/>
      <c r="BE753" s="2"/>
    </row>
    <row r="754" spans="1:5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3"/>
      <c r="BA754" s="2"/>
      <c r="BE754" s="2"/>
    </row>
    <row r="755" spans="1:5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3"/>
      <c r="BA755" s="2"/>
      <c r="BE755" s="2"/>
    </row>
    <row r="756" spans="1:5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3"/>
      <c r="BA756" s="2"/>
      <c r="BE756" s="2"/>
    </row>
    <row r="757" spans="1:5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3"/>
      <c r="BA757" s="2"/>
      <c r="BE757" s="2"/>
    </row>
    <row r="758" spans="1:5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3"/>
      <c r="BA758" s="2"/>
      <c r="BE758" s="2"/>
    </row>
    <row r="759" spans="1:5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3"/>
      <c r="BA759" s="2"/>
      <c r="BE759" s="2"/>
    </row>
    <row r="760" spans="1:5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3"/>
      <c r="BA760" s="2"/>
      <c r="BE760" s="2"/>
    </row>
    <row r="761" spans="1:5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3"/>
      <c r="BA761" s="2"/>
      <c r="BE761" s="2"/>
    </row>
    <row r="762" spans="1:5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3"/>
      <c r="BA762" s="2"/>
      <c r="BE762" s="2"/>
    </row>
    <row r="763" spans="1:5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3"/>
      <c r="BA763" s="2"/>
      <c r="BE763" s="2"/>
    </row>
    <row r="764" spans="1:5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3"/>
      <c r="BA764" s="2"/>
      <c r="BE764" s="2"/>
    </row>
    <row r="765" spans="1:5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3"/>
      <c r="BA765" s="2"/>
      <c r="BE765" s="2"/>
    </row>
    <row r="766" spans="1:5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3"/>
      <c r="BA766" s="2"/>
      <c r="BE766" s="2"/>
    </row>
    <row r="767" spans="1:5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3"/>
      <c r="BA767" s="2"/>
      <c r="BE767" s="2"/>
    </row>
    <row r="768" spans="1:5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3"/>
      <c r="BA768" s="2"/>
      <c r="BE768" s="2"/>
    </row>
    <row r="769" spans="1:5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3"/>
      <c r="BA769" s="2"/>
      <c r="BE769" s="2"/>
    </row>
    <row r="770" spans="1:5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3"/>
      <c r="BA770" s="2"/>
      <c r="BE770" s="2"/>
    </row>
    <row r="771" spans="1:5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3"/>
      <c r="BA771" s="2"/>
      <c r="BE771" s="2"/>
    </row>
    <row r="772" spans="1:5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3"/>
      <c r="BA772" s="2"/>
      <c r="BE772" s="2"/>
    </row>
    <row r="773" spans="1:5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3"/>
      <c r="BA773" s="2"/>
      <c r="BE773" s="2"/>
    </row>
    <row r="774" spans="1:5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3"/>
      <c r="BA774" s="2"/>
      <c r="BE774" s="2"/>
    </row>
    <row r="775" spans="1:5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3"/>
      <c r="BA775" s="2"/>
      <c r="BE775" s="2"/>
    </row>
    <row r="776" spans="1:5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3"/>
      <c r="BA776" s="2"/>
      <c r="BE776" s="2"/>
    </row>
    <row r="777" spans="1:5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3"/>
      <c r="BA777" s="2"/>
      <c r="BE777" s="2"/>
    </row>
    <row r="778" spans="1:5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3"/>
      <c r="BA778" s="2"/>
      <c r="BE778" s="2"/>
    </row>
    <row r="779" spans="1:5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3"/>
      <c r="BA779" s="2"/>
      <c r="BE779" s="2"/>
    </row>
    <row r="780" spans="1:5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3"/>
      <c r="BA780" s="2"/>
      <c r="BE780" s="2"/>
    </row>
    <row r="781" spans="1:5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3"/>
      <c r="BA781" s="2"/>
      <c r="BE781" s="2"/>
    </row>
    <row r="782" spans="1:5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3"/>
      <c r="BA782" s="2"/>
      <c r="BE782" s="2"/>
    </row>
    <row r="783" spans="1:5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3"/>
      <c r="BA783" s="2"/>
      <c r="BE783" s="2"/>
    </row>
    <row r="784" spans="1:5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3"/>
      <c r="BA784" s="2"/>
      <c r="BE784" s="2"/>
    </row>
    <row r="785" spans="1:5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3"/>
      <c r="BA785" s="2"/>
      <c r="BE785" s="2"/>
    </row>
    <row r="786" spans="1:5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3"/>
      <c r="BA786" s="2"/>
      <c r="BE786" s="2"/>
    </row>
    <row r="787" spans="1:5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3"/>
      <c r="BA787" s="2"/>
      <c r="BE787" s="2"/>
    </row>
    <row r="788" spans="1:5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3"/>
      <c r="BA788" s="2"/>
      <c r="BE788" s="2"/>
    </row>
    <row r="789" spans="1:5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3"/>
      <c r="BA789" s="2"/>
      <c r="BE789" s="2"/>
    </row>
    <row r="790" spans="1:5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3"/>
      <c r="BA790" s="2"/>
      <c r="BE790" s="2"/>
    </row>
    <row r="791" spans="1:5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3"/>
      <c r="BA791" s="2"/>
      <c r="BE791" s="2"/>
    </row>
    <row r="792" spans="1:5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3"/>
      <c r="BA792" s="2"/>
      <c r="BE792" s="2"/>
    </row>
    <row r="793" spans="1:5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3"/>
      <c r="BA793" s="2"/>
      <c r="BE793" s="2"/>
    </row>
    <row r="794" spans="1:5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3"/>
      <c r="BA794" s="2"/>
      <c r="BE794" s="2"/>
    </row>
    <row r="795" spans="1:5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3"/>
      <c r="BA795" s="2"/>
      <c r="BE795" s="2"/>
    </row>
    <row r="796" spans="1:5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3"/>
      <c r="BA796" s="2"/>
      <c r="BE796" s="2"/>
    </row>
    <row r="797" spans="1:5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3"/>
      <c r="BA797" s="2"/>
      <c r="BE797" s="2"/>
    </row>
    <row r="798" spans="1:5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3"/>
      <c r="BA798" s="2"/>
      <c r="BE798" s="2"/>
    </row>
    <row r="799" spans="1:5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3"/>
      <c r="BA799" s="2"/>
      <c r="BE799" s="2"/>
    </row>
    <row r="800" spans="1:5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3"/>
      <c r="BA800" s="2"/>
      <c r="BE800" s="2"/>
    </row>
    <row r="801" spans="1:5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3"/>
      <c r="BA801" s="2"/>
      <c r="BE801" s="2"/>
    </row>
    <row r="802" spans="1:5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3"/>
      <c r="BA802" s="2"/>
      <c r="BE802" s="2"/>
    </row>
    <row r="803" spans="1:5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3"/>
      <c r="BA803" s="2"/>
      <c r="BE803" s="2"/>
    </row>
    <row r="804" spans="1:5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3"/>
      <c r="BA804" s="2"/>
      <c r="BE804" s="2"/>
    </row>
    <row r="805" spans="1:5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3"/>
      <c r="BA805" s="2"/>
      <c r="BE805" s="2"/>
    </row>
    <row r="806" spans="1:5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3"/>
      <c r="BA806" s="2"/>
      <c r="BE806" s="2"/>
    </row>
    <row r="807" spans="1:5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3"/>
      <c r="BA807" s="2"/>
      <c r="BE807" s="2"/>
    </row>
    <row r="808" spans="1:5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3"/>
      <c r="BA808" s="2"/>
      <c r="BE808" s="2"/>
    </row>
    <row r="809" spans="1:5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3"/>
      <c r="BA809" s="2"/>
      <c r="BE809" s="2"/>
    </row>
    <row r="810" spans="1:5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3"/>
      <c r="BA810" s="2"/>
      <c r="BE810" s="2"/>
    </row>
    <row r="811" spans="1:5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3"/>
      <c r="BA811" s="2"/>
      <c r="BE811" s="2"/>
    </row>
    <row r="812" spans="1:5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3"/>
      <c r="BA812" s="2"/>
      <c r="BE812" s="2"/>
    </row>
    <row r="813" spans="1:5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3"/>
      <c r="BA813" s="2"/>
      <c r="BE813" s="2"/>
    </row>
    <row r="814" spans="1:5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3"/>
      <c r="BA814" s="2"/>
      <c r="BE814" s="2"/>
    </row>
    <row r="815" spans="1:5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3"/>
      <c r="BA815" s="2"/>
      <c r="BE815" s="2"/>
    </row>
    <row r="816" spans="1:5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3"/>
      <c r="BA816" s="2"/>
      <c r="BE816" s="2"/>
    </row>
    <row r="817" spans="1:5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3"/>
      <c r="BA817" s="2"/>
      <c r="BE817" s="2"/>
    </row>
    <row r="818" spans="1:5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3"/>
      <c r="BA818" s="2"/>
      <c r="BE818" s="2"/>
    </row>
    <row r="819" spans="1:5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3"/>
      <c r="BA819" s="2"/>
      <c r="BE819" s="2"/>
    </row>
    <row r="820" spans="1:5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3"/>
      <c r="BA820" s="2"/>
      <c r="BE820" s="2"/>
    </row>
    <row r="821" spans="1:5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3"/>
      <c r="BA821" s="2"/>
      <c r="BE821" s="2"/>
    </row>
    <row r="822" spans="1:5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3"/>
      <c r="BA822" s="2"/>
      <c r="BE822" s="2"/>
    </row>
    <row r="823" spans="1:5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3"/>
      <c r="BA823" s="2"/>
      <c r="BE823" s="2"/>
    </row>
    <row r="824" spans="1:5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3"/>
      <c r="BA824" s="2"/>
      <c r="BE824" s="2"/>
    </row>
    <row r="825" spans="1:5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3"/>
      <c r="BA825" s="2"/>
      <c r="BE825" s="2"/>
    </row>
    <row r="826" spans="1:5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3"/>
      <c r="BA826" s="2"/>
      <c r="BE826" s="2"/>
    </row>
    <row r="827" spans="1:5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3"/>
      <c r="BA827" s="2"/>
      <c r="BE827" s="2"/>
    </row>
    <row r="828" spans="1:5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3"/>
      <c r="BA828" s="2"/>
      <c r="BE828" s="2"/>
    </row>
    <row r="829" spans="1:5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3"/>
      <c r="BA829" s="2"/>
      <c r="BE829" s="2"/>
    </row>
    <row r="830" spans="1:5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3"/>
      <c r="BA830" s="2"/>
      <c r="BE830" s="2"/>
    </row>
    <row r="831" spans="1:5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3"/>
      <c r="BA831" s="2"/>
      <c r="BE831" s="2"/>
    </row>
    <row r="832" spans="1:5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3"/>
      <c r="BA832" s="2"/>
      <c r="BE832" s="2"/>
    </row>
    <row r="833" spans="1:5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3"/>
      <c r="BA833" s="2"/>
      <c r="BE833" s="2"/>
    </row>
    <row r="834" spans="1:5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3"/>
      <c r="BA834" s="2"/>
      <c r="BE834" s="2"/>
    </row>
    <row r="835" spans="1:5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3"/>
      <c r="BA835" s="2"/>
      <c r="BE835" s="2"/>
    </row>
    <row r="836" spans="1:5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3"/>
      <c r="BA836" s="2"/>
      <c r="BE836" s="2"/>
    </row>
    <row r="837" spans="1:5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3"/>
      <c r="BA837" s="2"/>
      <c r="BE837" s="2"/>
    </row>
    <row r="838" spans="1:5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3"/>
      <c r="BA838" s="2"/>
      <c r="BE838" s="2"/>
    </row>
    <row r="839" spans="1:5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3"/>
      <c r="BA839" s="2"/>
      <c r="BE839" s="2"/>
    </row>
    <row r="840" spans="1:5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3"/>
      <c r="BA840" s="2"/>
      <c r="BE840" s="2"/>
    </row>
    <row r="841" spans="1:5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3"/>
      <c r="BA841" s="2"/>
      <c r="BE841" s="2"/>
    </row>
    <row r="842" spans="1:5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3"/>
      <c r="BA842" s="2"/>
      <c r="BE842" s="2"/>
    </row>
    <row r="843" spans="1:5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3"/>
      <c r="BA843" s="2"/>
      <c r="BE843" s="2"/>
    </row>
    <row r="844" spans="1:5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3"/>
      <c r="BA844" s="2"/>
      <c r="BE844" s="2"/>
    </row>
    <row r="845" spans="1:5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3"/>
      <c r="BA845" s="2"/>
      <c r="BE845" s="2"/>
    </row>
    <row r="846" spans="1:5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3"/>
      <c r="BA846" s="2"/>
      <c r="BE846" s="2"/>
    </row>
    <row r="847" spans="1:5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3"/>
      <c r="BA847" s="2"/>
      <c r="BE847" s="2"/>
    </row>
    <row r="848" spans="1:5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3"/>
      <c r="BA848" s="2"/>
      <c r="BE848" s="2"/>
    </row>
    <row r="849" spans="1:5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3"/>
      <c r="BA849" s="2"/>
      <c r="BE849" s="2"/>
    </row>
    <row r="850" spans="1:5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3"/>
      <c r="BA850" s="2"/>
      <c r="BE850" s="2"/>
    </row>
    <row r="851" spans="1:5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3"/>
      <c r="BA851" s="2"/>
      <c r="BE851" s="2"/>
    </row>
    <row r="852" spans="1:5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3"/>
      <c r="BA852" s="2"/>
      <c r="BE852" s="2"/>
    </row>
    <row r="853" spans="1:5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3"/>
      <c r="BA853" s="2"/>
      <c r="BE853" s="2"/>
    </row>
    <row r="854" spans="1:5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3"/>
      <c r="BA854" s="2"/>
      <c r="BE854" s="2"/>
    </row>
    <row r="855" spans="1:5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3"/>
      <c r="BA855" s="2"/>
      <c r="BE855" s="2"/>
    </row>
    <row r="856" spans="1:5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3"/>
      <c r="BA856" s="2"/>
      <c r="BE856" s="2"/>
    </row>
    <row r="857" spans="1:5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3"/>
      <c r="BA857" s="2"/>
      <c r="BE857" s="2"/>
    </row>
    <row r="858" spans="1:5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3"/>
      <c r="BA858" s="2"/>
      <c r="BE858" s="2"/>
    </row>
    <row r="859" spans="1:5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3"/>
      <c r="BA859" s="2"/>
      <c r="BE859" s="2"/>
    </row>
    <row r="860" spans="1:5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3"/>
      <c r="BA860" s="2"/>
      <c r="BE860" s="2"/>
    </row>
    <row r="861" spans="1:5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3"/>
      <c r="BA861" s="2"/>
      <c r="BE861" s="2"/>
    </row>
    <row r="862" spans="1:5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3"/>
      <c r="BA862" s="2"/>
      <c r="BE862" s="2"/>
    </row>
    <row r="863" spans="1:5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3"/>
      <c r="BA863" s="2"/>
      <c r="BE863" s="2"/>
    </row>
    <row r="864" spans="1:5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3"/>
      <c r="BA864" s="2"/>
      <c r="BE864" s="2"/>
    </row>
    <row r="865" spans="1:5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3"/>
      <c r="BA865" s="2"/>
      <c r="BE865" s="2"/>
    </row>
    <row r="866" spans="1:5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3"/>
      <c r="BA866" s="2"/>
      <c r="BE866" s="2"/>
    </row>
    <row r="867" spans="1:5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3"/>
      <c r="BA867" s="2"/>
      <c r="BE867" s="2"/>
    </row>
    <row r="868" spans="1:5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3"/>
      <c r="BA868" s="2"/>
      <c r="BE868" s="2"/>
    </row>
    <row r="869" spans="1:5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3"/>
      <c r="BA869" s="2"/>
      <c r="BE869" s="2"/>
    </row>
    <row r="870" spans="1:5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3"/>
      <c r="BA870" s="2"/>
      <c r="BE870" s="2"/>
    </row>
    <row r="871" spans="1:5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3"/>
      <c r="BA871" s="2"/>
      <c r="BE871" s="2"/>
    </row>
    <row r="872" spans="1:5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3"/>
      <c r="BA872" s="2"/>
      <c r="BE872" s="2"/>
    </row>
    <row r="873" spans="1:5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3"/>
      <c r="BA873" s="2"/>
      <c r="BE873" s="2"/>
    </row>
    <row r="874" spans="1:5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3"/>
      <c r="BA874" s="2"/>
      <c r="BE874" s="2"/>
    </row>
    <row r="875" spans="1:5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3"/>
      <c r="BA875" s="2"/>
      <c r="BE875" s="2"/>
    </row>
    <row r="876" spans="1:5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3"/>
      <c r="BA876" s="2"/>
      <c r="BE876" s="2"/>
    </row>
    <row r="877" spans="1:5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3"/>
      <c r="BA877" s="2"/>
      <c r="BE877" s="2"/>
    </row>
    <row r="878" spans="1:5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3"/>
      <c r="BA878" s="2"/>
      <c r="BE878" s="2"/>
    </row>
    <row r="879" spans="1:5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3"/>
      <c r="BA879" s="2"/>
      <c r="BE879" s="2"/>
    </row>
    <row r="880" spans="1:5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3"/>
      <c r="BA880" s="2"/>
      <c r="BE880" s="2"/>
    </row>
    <row r="881" spans="1:5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3"/>
      <c r="BA881" s="2"/>
      <c r="BE881" s="2"/>
    </row>
    <row r="882" spans="1:5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3"/>
      <c r="BA882" s="2"/>
      <c r="BE882" s="2"/>
    </row>
    <row r="883" spans="1:5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3"/>
      <c r="BA883" s="2"/>
      <c r="BE883" s="2"/>
    </row>
    <row r="884" spans="1:5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3"/>
      <c r="BA884" s="2"/>
      <c r="BE884" s="2"/>
    </row>
    <row r="885" spans="1:5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3"/>
      <c r="BA885" s="2"/>
      <c r="BE885" s="2"/>
    </row>
    <row r="886" spans="1:5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3"/>
      <c r="BA886" s="2"/>
      <c r="BE886" s="2"/>
    </row>
    <row r="887" spans="1:5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3"/>
      <c r="BA887" s="2"/>
      <c r="BE887" s="2"/>
    </row>
    <row r="888" spans="1:5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3"/>
      <c r="BA888" s="2"/>
      <c r="BE888" s="2"/>
    </row>
    <row r="889" spans="1:5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3"/>
      <c r="BA889" s="2"/>
      <c r="BE889" s="2"/>
    </row>
    <row r="890" spans="1:5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3"/>
      <c r="BA890" s="2"/>
      <c r="BE890" s="2"/>
    </row>
    <row r="891" spans="1:5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3"/>
      <c r="BA891" s="2"/>
      <c r="BE891" s="2"/>
    </row>
    <row r="892" spans="1:5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3"/>
      <c r="BA892" s="2"/>
      <c r="BE892" s="2"/>
    </row>
    <row r="893" spans="1:5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3"/>
      <c r="BA893" s="2"/>
      <c r="BE893" s="2"/>
    </row>
    <row r="894" spans="1:5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3"/>
      <c r="BA894" s="2"/>
      <c r="BE894" s="2"/>
    </row>
    <row r="895" spans="1:5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3"/>
      <c r="BA895" s="2"/>
      <c r="BE895" s="2"/>
    </row>
    <row r="896" spans="1:5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3"/>
      <c r="BA896" s="2"/>
      <c r="BE896" s="2"/>
    </row>
    <row r="897" spans="1:5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3"/>
      <c r="BA897" s="2"/>
      <c r="BE897" s="2"/>
    </row>
    <row r="898" spans="1:5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3"/>
      <c r="BA898" s="2"/>
      <c r="BE898" s="2"/>
    </row>
    <row r="899" spans="1:5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3"/>
      <c r="BA899" s="2"/>
      <c r="BE899" s="2"/>
    </row>
    <row r="900" spans="1:5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3"/>
      <c r="BA900" s="2"/>
      <c r="BE900" s="2"/>
    </row>
    <row r="901" spans="1:5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3"/>
      <c r="BA901" s="2"/>
      <c r="BE901" s="2"/>
    </row>
    <row r="902" spans="1:5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3"/>
      <c r="BA902" s="2"/>
      <c r="BE902" s="2"/>
    </row>
    <row r="903" spans="1:5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3"/>
      <c r="BA903" s="2"/>
      <c r="BE903" s="2"/>
    </row>
    <row r="904" spans="1:5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3"/>
      <c r="BA904" s="2"/>
      <c r="BE904" s="2"/>
    </row>
    <row r="905" spans="1:5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3"/>
      <c r="BA905" s="2"/>
      <c r="BE905" s="2"/>
    </row>
    <row r="906" spans="1:5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3"/>
      <c r="BA906" s="2"/>
      <c r="BE906" s="2"/>
    </row>
    <row r="907" spans="1:5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3"/>
      <c r="BA907" s="2"/>
      <c r="BE907" s="2"/>
    </row>
    <row r="908" spans="1:5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3"/>
      <c r="BA908" s="2"/>
      <c r="BE908" s="2"/>
    </row>
    <row r="909" spans="1:5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3"/>
      <c r="BA909" s="2"/>
      <c r="BE909" s="2"/>
    </row>
    <row r="910" spans="1:5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3"/>
      <c r="BA910" s="2"/>
      <c r="BE910" s="2"/>
    </row>
    <row r="911" spans="1:5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3"/>
      <c r="BA911" s="2"/>
      <c r="BE911" s="2"/>
    </row>
    <row r="912" spans="1:5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3"/>
      <c r="BA912" s="2"/>
      <c r="BE912" s="2"/>
    </row>
    <row r="913" spans="1:5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3"/>
      <c r="BA913" s="2"/>
      <c r="BE913" s="2"/>
    </row>
    <row r="914" spans="1:5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3"/>
      <c r="BA914" s="2"/>
      <c r="BE914" s="2"/>
    </row>
    <row r="915" spans="1:5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3"/>
      <c r="BA915" s="2"/>
      <c r="BE915" s="2"/>
    </row>
    <row r="916" spans="1:5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3"/>
      <c r="BA916" s="2"/>
      <c r="BE916" s="2"/>
    </row>
    <row r="917" spans="1:5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3"/>
      <c r="BA917" s="2"/>
      <c r="BE917" s="2"/>
    </row>
    <row r="918" spans="1:5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3"/>
      <c r="BA918" s="2"/>
      <c r="BE918" s="2"/>
    </row>
    <row r="919" spans="1:5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3"/>
      <c r="BA919" s="2"/>
      <c r="BE919" s="2"/>
    </row>
    <row r="920" spans="1:5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3"/>
      <c r="BA920" s="2"/>
      <c r="BE920" s="2"/>
    </row>
    <row r="921" spans="1:5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3"/>
      <c r="BA921" s="2"/>
      <c r="BE921" s="2"/>
    </row>
    <row r="922" spans="1:5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3"/>
      <c r="BA922" s="2"/>
      <c r="BE922" s="2"/>
    </row>
    <row r="923" spans="1:5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3"/>
      <c r="BA923" s="2"/>
      <c r="BE923" s="2"/>
    </row>
    <row r="924" spans="1:5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3"/>
      <c r="BA924" s="2"/>
      <c r="BE924" s="2"/>
    </row>
    <row r="925" spans="1:5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3"/>
      <c r="BA925" s="2"/>
      <c r="BE925" s="2"/>
    </row>
    <row r="926" spans="1:5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3"/>
      <c r="BA926" s="2"/>
      <c r="BE926" s="2"/>
    </row>
    <row r="927" spans="1:5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3"/>
      <c r="BA927" s="2"/>
      <c r="BE927" s="2"/>
    </row>
    <row r="928" spans="1:5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3"/>
      <c r="BA928" s="2"/>
      <c r="BE928" s="2"/>
    </row>
    <row r="929" spans="1:5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3"/>
      <c r="BA929" s="2"/>
      <c r="BE929" s="2"/>
    </row>
    <row r="930" spans="1:5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3"/>
      <c r="BA930" s="2"/>
      <c r="BE930" s="2"/>
    </row>
    <row r="931" spans="1:5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3"/>
      <c r="BA931" s="2"/>
      <c r="BE931" s="2"/>
    </row>
    <row r="932" spans="1:5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3"/>
      <c r="BA932" s="2"/>
      <c r="BE932" s="2"/>
    </row>
    <row r="933" spans="1:5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3"/>
      <c r="BA933" s="2"/>
      <c r="BE933" s="2"/>
    </row>
    <row r="934" spans="1:5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3"/>
      <c r="BA934" s="2"/>
      <c r="BE934" s="2"/>
    </row>
    <row r="935" spans="1:5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3"/>
      <c r="BA935" s="2"/>
      <c r="BE935" s="2"/>
    </row>
    <row r="936" spans="1:5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3"/>
      <c r="BA936" s="2"/>
      <c r="BE936" s="2"/>
    </row>
    <row r="937" spans="1:5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3"/>
      <c r="BA937" s="2"/>
      <c r="BE937" s="2"/>
    </row>
    <row r="938" spans="1:5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3"/>
      <c r="BA938" s="2"/>
      <c r="BE938" s="2"/>
    </row>
    <row r="939" spans="1:5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3"/>
      <c r="BA939" s="2"/>
      <c r="BE939" s="2"/>
    </row>
    <row r="940" spans="1:5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3"/>
      <c r="BA940" s="2"/>
      <c r="BE940" s="2"/>
    </row>
    <row r="941" spans="1:5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3"/>
      <c r="BA941" s="2"/>
      <c r="BE941" s="2"/>
    </row>
    <row r="942" spans="1:5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3"/>
      <c r="BA942" s="2"/>
      <c r="BE942" s="2"/>
    </row>
    <row r="943" spans="1:5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3"/>
      <c r="BA943" s="2"/>
      <c r="BE943" s="2"/>
    </row>
    <row r="944" spans="1:5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3"/>
      <c r="BA944" s="2"/>
      <c r="BE944" s="2"/>
    </row>
    <row r="945" spans="1:5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3"/>
      <c r="BA945" s="2"/>
      <c r="BE945" s="2"/>
    </row>
    <row r="946" spans="1:5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3"/>
      <c r="BA946" s="2"/>
      <c r="BE946" s="2"/>
    </row>
    <row r="947" spans="1:5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3"/>
      <c r="BA947" s="2"/>
      <c r="BE947" s="2"/>
    </row>
    <row r="948" spans="1:5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3"/>
      <c r="BA948" s="2"/>
      <c r="BE948" s="2"/>
    </row>
    <row r="949" spans="1:5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3"/>
      <c r="BA949" s="2"/>
      <c r="BE949" s="2"/>
    </row>
    <row r="950" spans="1:5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3"/>
      <c r="BA950" s="2"/>
      <c r="BE950" s="2"/>
    </row>
    <row r="951" spans="1:5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3"/>
      <c r="BA951" s="2"/>
      <c r="BE951" s="2"/>
    </row>
    <row r="952" spans="1:5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3"/>
      <c r="BA952" s="2"/>
      <c r="BE952" s="2"/>
    </row>
    <row r="953" spans="1:5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3"/>
      <c r="BA953" s="2"/>
      <c r="BE953" s="2"/>
    </row>
    <row r="954" spans="1:5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3"/>
      <c r="BA954" s="2"/>
      <c r="BE954" s="2"/>
    </row>
    <row r="955" spans="1:5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3"/>
      <c r="BA955" s="2"/>
      <c r="BE955" s="2"/>
    </row>
    <row r="956" spans="1:5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3"/>
      <c r="BA956" s="2"/>
      <c r="BE956" s="2"/>
    </row>
    <row r="957" spans="1:5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3"/>
      <c r="BA957" s="2"/>
      <c r="BE957" s="2"/>
    </row>
    <row r="958" spans="1:5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3"/>
      <c r="BA958" s="2"/>
      <c r="BE958" s="2"/>
    </row>
    <row r="959" spans="1:5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3"/>
      <c r="BA959" s="2"/>
      <c r="BE959" s="2"/>
    </row>
    <row r="960" spans="1:5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3"/>
      <c r="BA960" s="2"/>
      <c r="BE960" s="2"/>
    </row>
    <row r="961" spans="1:5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3"/>
      <c r="BA961" s="2"/>
      <c r="BE961" s="2"/>
    </row>
    <row r="962" spans="1:5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3"/>
      <c r="BA962" s="2"/>
      <c r="BE962" s="2"/>
    </row>
    <row r="963" spans="1:5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3"/>
      <c r="BA963" s="2"/>
      <c r="BE963" s="2"/>
    </row>
    <row r="964" spans="1:5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3"/>
      <c r="BA964" s="2"/>
      <c r="BE964" s="2"/>
    </row>
    <row r="965" spans="1:5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3"/>
      <c r="BA965" s="2"/>
      <c r="BE965" s="2"/>
    </row>
    <row r="966" spans="1:5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3"/>
      <c r="BA966" s="2"/>
      <c r="BE966" s="2"/>
    </row>
    <row r="967" spans="1:5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3"/>
      <c r="BA967" s="2"/>
      <c r="BE967" s="2"/>
    </row>
    <row r="968" spans="1:5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3"/>
      <c r="BA968" s="2"/>
      <c r="BE968" s="2"/>
    </row>
    <row r="969" spans="1:57" ht="12.75" customHeight="1" x14ac:dyDescent="0.2">
      <c r="A969" s="2"/>
      <c r="B969" s="2"/>
      <c r="C969" s="2"/>
      <c r="D969" s="2"/>
      <c r="E969" s="4">
        <v>42776</v>
      </c>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3"/>
      <c r="BA969" s="2"/>
      <c r="BE969" s="2"/>
    </row>
  </sheetData>
  <autoFilter ref="A2:BP257"/>
  <hyperlinks>
    <hyperlink ref="BF3" r:id="rId1"/>
    <hyperlink ref="BF4" r:id="rId2"/>
    <hyperlink ref="BF5" r:id="rId3"/>
    <hyperlink ref="BF6" r:id="rId4"/>
    <hyperlink ref="BF7" r:id="rId5"/>
    <hyperlink ref="BF8" r:id="rId6"/>
    <hyperlink ref="BF9" r:id="rId7"/>
    <hyperlink ref="BF10" r:id="rId8"/>
    <hyperlink ref="BF11" r:id="rId9"/>
    <hyperlink ref="BF12" r:id="rId10"/>
    <hyperlink ref="BF13" r:id="rId11"/>
    <hyperlink ref="BF14" r:id="rId12"/>
    <hyperlink ref="BF15" r:id="rId13"/>
    <hyperlink ref="BF16" r:id="rId14"/>
    <hyperlink ref="BF17" r:id="rId15"/>
    <hyperlink ref="BF18" r:id="rId16"/>
    <hyperlink ref="BF19" r:id="rId17"/>
    <hyperlink ref="BF20" r:id="rId18"/>
    <hyperlink ref="BF21" r:id="rId19"/>
    <hyperlink ref="BF22" r:id="rId20"/>
    <hyperlink ref="BF23" r:id="rId21"/>
    <hyperlink ref="BF24" r:id="rId22"/>
    <hyperlink ref="BF25" r:id="rId23"/>
    <hyperlink ref="BF26" r:id="rId24"/>
    <hyperlink ref="BF27" r:id="rId25"/>
    <hyperlink ref="BF28" r:id="rId26"/>
    <hyperlink ref="BF29" r:id="rId27"/>
    <hyperlink ref="BF30" r:id="rId28"/>
    <hyperlink ref="BF31" r:id="rId29"/>
    <hyperlink ref="BF32" r:id="rId30"/>
    <hyperlink ref="BF33" r:id="rId31"/>
    <hyperlink ref="BF34" r:id="rId32"/>
    <hyperlink ref="BF35" r:id="rId33"/>
    <hyperlink ref="BF36" r:id="rId34"/>
    <hyperlink ref="BF37" r:id="rId35"/>
    <hyperlink ref="BF38" r:id="rId36"/>
    <hyperlink ref="BF39" r:id="rId37"/>
    <hyperlink ref="BF40" r:id="rId38"/>
    <hyperlink ref="BF41" r:id="rId39"/>
    <hyperlink ref="BF42" r:id="rId40"/>
    <hyperlink ref="BF43" r:id="rId41"/>
    <hyperlink ref="BF44" r:id="rId42"/>
    <hyperlink ref="BF45" r:id="rId43"/>
    <hyperlink ref="BF46" r:id="rId44"/>
    <hyperlink ref="BF47" r:id="rId45"/>
    <hyperlink ref="BF48" r:id="rId46"/>
    <hyperlink ref="BF49" r:id="rId47"/>
    <hyperlink ref="BF50" r:id="rId48"/>
    <hyperlink ref="BF51" r:id="rId49"/>
    <hyperlink ref="BF52" r:id="rId50"/>
    <hyperlink ref="BF53" r:id="rId51"/>
    <hyperlink ref="BF54" r:id="rId52"/>
    <hyperlink ref="BF55" r:id="rId53"/>
    <hyperlink ref="BF56" r:id="rId54"/>
    <hyperlink ref="BF57" r:id="rId55"/>
    <hyperlink ref="BF58" r:id="rId56"/>
    <hyperlink ref="BF59" r:id="rId57"/>
    <hyperlink ref="BF60" r:id="rId58"/>
    <hyperlink ref="BF61" r:id="rId59"/>
    <hyperlink ref="BF62" r:id="rId60"/>
    <hyperlink ref="BF63" r:id="rId61"/>
    <hyperlink ref="BF64" r:id="rId62"/>
    <hyperlink ref="BF65" r:id="rId63"/>
    <hyperlink ref="BF66" r:id="rId64"/>
    <hyperlink ref="BF67" r:id="rId65"/>
    <hyperlink ref="BF68" r:id="rId66"/>
    <hyperlink ref="BF69" r:id="rId67"/>
    <hyperlink ref="BF70" r:id="rId68"/>
    <hyperlink ref="BF71" r:id="rId69"/>
    <hyperlink ref="BF72" r:id="rId70"/>
    <hyperlink ref="BF73" r:id="rId71"/>
    <hyperlink ref="BF74" r:id="rId72"/>
    <hyperlink ref="BF75" r:id="rId73"/>
    <hyperlink ref="BF76" r:id="rId74"/>
    <hyperlink ref="BF77" r:id="rId75"/>
    <hyperlink ref="BF78" r:id="rId76"/>
    <hyperlink ref="BF79" r:id="rId77"/>
    <hyperlink ref="BF80" r:id="rId78"/>
    <hyperlink ref="BF81" r:id="rId79"/>
    <hyperlink ref="BF82" r:id="rId80"/>
    <hyperlink ref="BF83" r:id="rId81"/>
    <hyperlink ref="BF84" r:id="rId82"/>
    <hyperlink ref="BF85" r:id="rId83"/>
    <hyperlink ref="BF86" r:id="rId84"/>
    <hyperlink ref="BF87" r:id="rId85"/>
    <hyperlink ref="BF88" r:id="rId86"/>
    <hyperlink ref="BF89" r:id="rId87"/>
    <hyperlink ref="BF90" r:id="rId88"/>
    <hyperlink ref="BF91" r:id="rId89"/>
    <hyperlink ref="BF92" r:id="rId90"/>
    <hyperlink ref="BF93" r:id="rId91"/>
    <hyperlink ref="BF94" r:id="rId92"/>
    <hyperlink ref="BF95" r:id="rId93"/>
    <hyperlink ref="BF96" r:id="rId94"/>
    <hyperlink ref="BF97" r:id="rId95"/>
    <hyperlink ref="BF98" r:id="rId96"/>
    <hyperlink ref="BF99" r:id="rId97"/>
    <hyperlink ref="BF100" r:id="rId98"/>
    <hyperlink ref="BF101" r:id="rId99"/>
    <hyperlink ref="BF102" r:id="rId100"/>
    <hyperlink ref="BF103" r:id="rId101"/>
    <hyperlink ref="BF104" r:id="rId102"/>
    <hyperlink ref="BF105" r:id="rId103"/>
    <hyperlink ref="BF106" r:id="rId104"/>
    <hyperlink ref="BF107" r:id="rId105"/>
    <hyperlink ref="BF108" r:id="rId106"/>
    <hyperlink ref="BF109" r:id="rId107"/>
    <hyperlink ref="BF110" r:id="rId108"/>
    <hyperlink ref="BF111" r:id="rId109"/>
    <hyperlink ref="BF112" r:id="rId110"/>
    <hyperlink ref="BF113" r:id="rId111"/>
    <hyperlink ref="BF114" r:id="rId112"/>
    <hyperlink ref="BF115" r:id="rId113"/>
    <hyperlink ref="BF116" r:id="rId114"/>
    <hyperlink ref="BF117" r:id="rId115"/>
    <hyperlink ref="BF118" r:id="rId116"/>
    <hyperlink ref="BF119" r:id="rId117"/>
    <hyperlink ref="BF120" r:id="rId118"/>
    <hyperlink ref="BF121" r:id="rId119"/>
    <hyperlink ref="BF122" r:id="rId120"/>
    <hyperlink ref="BF123" r:id="rId121"/>
    <hyperlink ref="BF124" r:id="rId122"/>
    <hyperlink ref="BF125" r:id="rId123"/>
    <hyperlink ref="BF126" r:id="rId124"/>
    <hyperlink ref="BF127" r:id="rId125"/>
    <hyperlink ref="BF128" r:id="rId126"/>
    <hyperlink ref="BF129" r:id="rId127"/>
    <hyperlink ref="BF130" r:id="rId128"/>
    <hyperlink ref="BF131" r:id="rId129"/>
    <hyperlink ref="BF132" r:id="rId130"/>
    <hyperlink ref="BF133" r:id="rId131"/>
    <hyperlink ref="BF134" r:id="rId132"/>
    <hyperlink ref="BF135" r:id="rId133"/>
    <hyperlink ref="BF136" r:id="rId134"/>
    <hyperlink ref="BF137" r:id="rId135"/>
    <hyperlink ref="BF138" r:id="rId136"/>
    <hyperlink ref="BF139" r:id="rId137"/>
    <hyperlink ref="BF140" r:id="rId138"/>
    <hyperlink ref="BF141" r:id="rId139"/>
    <hyperlink ref="BF142" r:id="rId140"/>
    <hyperlink ref="BF143" r:id="rId141"/>
    <hyperlink ref="BF144" r:id="rId142"/>
    <hyperlink ref="BF145" r:id="rId143"/>
    <hyperlink ref="BF146" r:id="rId144"/>
    <hyperlink ref="BF147" r:id="rId145"/>
    <hyperlink ref="BF148" r:id="rId146"/>
    <hyperlink ref="BF149" r:id="rId147"/>
    <hyperlink ref="BF150" r:id="rId148"/>
    <hyperlink ref="BF151" r:id="rId149"/>
    <hyperlink ref="BF152" r:id="rId150"/>
    <hyperlink ref="BF153" r:id="rId151"/>
    <hyperlink ref="BF154" r:id="rId152"/>
    <hyperlink ref="BF155" r:id="rId153"/>
    <hyperlink ref="BF156" r:id="rId154"/>
    <hyperlink ref="BF157" r:id="rId155"/>
    <hyperlink ref="BF158" r:id="rId156"/>
    <hyperlink ref="BF159" r:id="rId157"/>
    <hyperlink ref="BF160" r:id="rId158"/>
    <hyperlink ref="BF161" r:id="rId159"/>
    <hyperlink ref="BF162" r:id="rId160"/>
    <hyperlink ref="BF163" r:id="rId161"/>
    <hyperlink ref="BF164" r:id="rId162"/>
    <hyperlink ref="BF165" r:id="rId163"/>
    <hyperlink ref="BF166" r:id="rId164"/>
    <hyperlink ref="BF167" r:id="rId165"/>
    <hyperlink ref="BF168" r:id="rId166"/>
    <hyperlink ref="BF169" r:id="rId167"/>
    <hyperlink ref="BF170" r:id="rId168"/>
    <hyperlink ref="BF171" r:id="rId169"/>
    <hyperlink ref="BF172" r:id="rId170"/>
    <hyperlink ref="BF173" r:id="rId171"/>
    <hyperlink ref="BF174" r:id="rId172"/>
    <hyperlink ref="BF175" r:id="rId173"/>
    <hyperlink ref="BF176" r:id="rId174"/>
    <hyperlink ref="BF177" r:id="rId175"/>
    <hyperlink ref="BF178" r:id="rId176"/>
    <hyperlink ref="BF179" r:id="rId177"/>
    <hyperlink ref="BF180" r:id="rId178"/>
    <hyperlink ref="BF181" r:id="rId179"/>
    <hyperlink ref="BF182" r:id="rId180"/>
    <hyperlink ref="BF183" r:id="rId181"/>
    <hyperlink ref="BF184" r:id="rId182"/>
    <hyperlink ref="BF185" r:id="rId183"/>
    <hyperlink ref="BF186" r:id="rId184"/>
    <hyperlink ref="BF187" r:id="rId185"/>
    <hyperlink ref="BF188" r:id="rId186"/>
    <hyperlink ref="BF189" r:id="rId187"/>
    <hyperlink ref="BF190" r:id="rId188"/>
    <hyperlink ref="BF191" r:id="rId189"/>
    <hyperlink ref="BF192" r:id="rId190"/>
    <hyperlink ref="BF193" r:id="rId191"/>
    <hyperlink ref="BF194" r:id="rId192"/>
    <hyperlink ref="BF195" r:id="rId193"/>
    <hyperlink ref="BF196" r:id="rId194"/>
    <hyperlink ref="BF197" r:id="rId195"/>
    <hyperlink ref="BF198" r:id="rId196"/>
    <hyperlink ref="BF199" r:id="rId197"/>
    <hyperlink ref="BF200" r:id="rId198"/>
    <hyperlink ref="BF201" r:id="rId199"/>
    <hyperlink ref="BF202" r:id="rId200"/>
    <hyperlink ref="BF203" r:id="rId201"/>
    <hyperlink ref="BF204" r:id="rId202"/>
    <hyperlink ref="BF205" r:id="rId203"/>
    <hyperlink ref="BF206" r:id="rId204"/>
    <hyperlink ref="BF207" r:id="rId205"/>
    <hyperlink ref="BF208" r:id="rId206"/>
    <hyperlink ref="BF209" r:id="rId207"/>
    <hyperlink ref="BF210" r:id="rId208"/>
    <hyperlink ref="BF211" r:id="rId209"/>
    <hyperlink ref="BF212" r:id="rId210"/>
    <hyperlink ref="BF213" r:id="rId211"/>
    <hyperlink ref="BF214" r:id="rId212"/>
    <hyperlink ref="BF215" r:id="rId213"/>
    <hyperlink ref="BF216" r:id="rId214"/>
    <hyperlink ref="BF217" r:id="rId215"/>
    <hyperlink ref="BF218" r:id="rId216"/>
    <hyperlink ref="BF219" r:id="rId217"/>
    <hyperlink ref="BF236" r:id="rId218"/>
    <hyperlink ref="BF237" r:id="rId219"/>
    <hyperlink ref="BF239" r:id="rId220"/>
    <hyperlink ref="BF240" r:id="rId221"/>
    <hyperlink ref="BF241" r:id="rId222"/>
    <hyperlink ref="BF242" r:id="rId223"/>
    <hyperlink ref="BF244" r:id="rId224"/>
    <hyperlink ref="BF245" r:id="rId225"/>
    <hyperlink ref="BF246" r:id="rId226"/>
    <hyperlink ref="BF247" r:id="rId227"/>
    <hyperlink ref="BF248" r:id="rId228"/>
    <hyperlink ref="BF249" r:id="rId229"/>
    <hyperlink ref="BF250" r:id="rId230"/>
    <hyperlink ref="BF251" r:id="rId231"/>
    <hyperlink ref="BF253" r:id="rId232"/>
    <hyperlink ref="BF254" r:id="rId233"/>
    <hyperlink ref="BF255" r:id="rId234"/>
  </hyperlinks>
  <pageMargins left="0.7" right="0.7" top="0.75" bottom="0.75" header="0.3" footer="0.3"/>
  <legacyDrawing r:id="rId235"/>
  <extLst>
    <ext xmlns:x14="http://schemas.microsoft.com/office/spreadsheetml/2009/9/main" uri="{CCE6A557-97BC-4b89-ADB6-D9C93CAAB3DF}">
      <x14:dataValidations xmlns:xm="http://schemas.microsoft.com/office/excel/2006/main" count="18">
        <x14:dataValidation type="list" allowBlank="1">
          <x14:formula1>
            <xm:f>[1]opciones!#REF!</xm:f>
          </x14:formula1>
          <xm:sqref>W3:W255</xm:sqref>
        </x14:dataValidation>
        <x14:dataValidation type="list" allowBlank="1">
          <x14:formula1>
            <xm:f>[1]opciones!#REF!</xm:f>
          </x14:formula1>
          <xm:sqref>I3:I235 I240:I243 I252</xm:sqref>
        </x14:dataValidation>
        <x14:dataValidation type="list" allowBlank="1">
          <x14:formula1>
            <xm:f>[1]opciones!#REF!</xm:f>
          </x14:formula1>
          <xm:sqref>BD3:BD255</xm:sqref>
        </x14:dataValidation>
        <x14:dataValidation type="list" allowBlank="1">
          <x14:formula1>
            <xm:f>[1]opciones!#REF!</xm:f>
          </x14:formula1>
          <xm:sqref>G3:G255</xm:sqref>
        </x14:dataValidation>
        <x14:dataValidation type="list" allowBlank="1">
          <x14:formula1>
            <xm:f>[1]opciones!#REF!</xm:f>
          </x14:formula1>
          <xm:sqref>I236:I238 I244:I251 I253:I255</xm:sqref>
        </x14:dataValidation>
        <x14:dataValidation type="list" allowBlank="1">
          <x14:formula1>
            <xm:f>[1]opciones!#REF!</xm:f>
          </x14:formula1>
          <xm:sqref>Q3:Q176 Q178:Q255 AD3:AD255</xm:sqref>
        </x14:dataValidation>
        <x14:dataValidation type="list" allowBlank="1">
          <x14:formula1>
            <xm:f>[1]opciones!#REF!</xm:f>
          </x14:formula1>
          <xm:sqref>P3:P176 P178:P255</xm:sqref>
        </x14:dataValidation>
        <x14:dataValidation type="list" allowBlank="1" showErrorMessage="1">
          <x14:formula1>
            <xm:f>[1]opciones!#REF!</xm:f>
          </x14:formula1>
          <xm:sqref>B3:B255</xm:sqref>
        </x14:dataValidation>
        <x14:dataValidation type="list" allowBlank="1">
          <x14:formula1>
            <xm:f>[1]opciones!#REF!</xm:f>
          </x14:formula1>
          <xm:sqref>AH3:AH255</xm:sqref>
        </x14:dataValidation>
        <x14:dataValidation type="list" allowBlank="1">
          <x14:formula1>
            <xm:f>[1]opciones!#REF!</xm:f>
          </x14:formula1>
          <xm:sqref>AC3:AC255</xm:sqref>
        </x14:dataValidation>
        <x14:dataValidation type="list" allowBlank="1">
          <x14:formula1>
            <xm:f>[1]opciones!#REF!</xm:f>
          </x14:formula1>
          <xm:sqref>H3:H255</xm:sqref>
        </x14:dataValidation>
        <x14:dataValidation type="list" allowBlank="1">
          <x14:formula1>
            <xm:f>[1]opciones!#REF!</xm:f>
          </x14:formula1>
          <xm:sqref>AB44:AB46 AB48:AB51 AB54 AB59:AB62 AB66:AB67 AB70:AB73 AB75 AB79:AB82 AB84 AB87 AB90:AB93 AB95 AB97 AB106:AB108 AB110:AB113 AB119 AB124 AB127:AB128 AB131 AB133 AB135 AB140:AB154 AB156:AB157 AB161:AB163 AB165 AB168:AB176 AB178:AB183 AB193:AB199 AB201:AB206 AB208:AB209 AB212 AB214:AB219 AB237 AB239:AB245 AB247 AB252:AB253</xm:sqref>
        </x14:dataValidation>
        <x14:dataValidation type="list" allowBlank="1">
          <x14:formula1>
            <xm:f>[1]opciones!#REF!</xm:f>
          </x14:formula1>
          <xm:sqref>AJ3:AJ255</xm:sqref>
        </x14:dataValidation>
        <x14:dataValidation type="list" allowBlank="1">
          <x14:formula1>
            <xm:f>[1]opciones!#REF!</xm:f>
          </x14:formula1>
          <xm:sqref>X3:X26 X28:X53 X55:X201 X203:X247 X249:X254</xm:sqref>
        </x14:dataValidation>
        <x14:dataValidation type="list" allowBlank="1">
          <x14:formula1>
            <xm:f>[1]opciones!#REF!</xm:f>
          </x14:formula1>
          <xm:sqref>T3:T254</xm:sqref>
        </x14:dataValidation>
        <x14:dataValidation type="list" allowBlank="1">
          <x14:formula1>
            <xm:f>[1]opciones!#REF!</xm:f>
          </x14:formula1>
          <xm:sqref>AS3:AS255 AV3:AV255</xm:sqref>
        </x14:dataValidation>
        <x14:dataValidation type="list" allowBlank="1">
          <x14:formula1>
            <xm:f>[1]opciones!#REF!</xm:f>
          </x14:formula1>
          <xm:sqref>L3:L176 L178:L232 L234:L255</xm:sqref>
        </x14:dataValidation>
        <x14:dataValidation type="list" allowBlank="1">
          <x14:formula1>
            <xm:f>[1]opciones!#REF!</xm:f>
          </x14:formula1>
          <xm:sqref>X248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760"/>
  <sheetViews>
    <sheetView workbookViewId="0">
      <pane xSplit="3" ySplit="2" topLeftCell="D3" activePane="bottomRight" state="frozen"/>
      <selection activeCell="D36" sqref="D36"/>
      <selection pane="topRight" activeCell="D36" sqref="D36"/>
      <selection pane="bottomLeft" activeCell="D36" sqref="D36"/>
      <selection pane="bottomRight" activeCell="D36" sqref="D36"/>
    </sheetView>
  </sheetViews>
  <sheetFormatPr baseColWidth="10" defaultColWidth="17.28515625" defaultRowHeight="15" customHeight="1" x14ac:dyDescent="0.2"/>
  <cols>
    <col min="1" max="1" width="12.5703125" style="1" customWidth="1"/>
    <col min="2" max="2" width="13" style="1" customWidth="1"/>
    <col min="3" max="3" width="13.28515625" style="1" customWidth="1"/>
    <col min="4" max="4" width="46.140625" style="1" customWidth="1"/>
    <col min="5" max="5" width="23.42578125" style="1" customWidth="1"/>
    <col min="6" max="6" width="45.28515625" style="1" customWidth="1"/>
    <col min="7" max="7" width="30.28515625" style="1" customWidth="1"/>
    <col min="8" max="8" width="14.28515625" style="1" customWidth="1"/>
    <col min="9" max="9" width="19.28515625" style="1" customWidth="1"/>
    <col min="10" max="10" width="10.7109375" style="1" customWidth="1"/>
    <col min="11" max="11" width="13.7109375" style="1" customWidth="1"/>
    <col min="12" max="12" width="17.28515625" style="1" customWidth="1"/>
    <col min="13" max="13" width="14.5703125" style="1" customWidth="1"/>
    <col min="14" max="14" width="18.28515625" style="1" customWidth="1"/>
    <col min="15" max="15" width="24.42578125" style="1" customWidth="1"/>
    <col min="16" max="17" width="14.42578125" style="1" customWidth="1"/>
    <col min="18" max="18" width="15.5703125" style="1" customWidth="1"/>
    <col min="19" max="21" width="13.5703125" style="1" customWidth="1"/>
    <col min="22" max="22" width="12.7109375" style="1" customWidth="1"/>
    <col min="23" max="23" width="14" style="1" customWidth="1"/>
    <col min="24" max="24" width="13" style="1" customWidth="1"/>
    <col min="25" max="25" width="19.140625" style="1" customWidth="1"/>
    <col min="26" max="26" width="14.7109375" style="1" customWidth="1"/>
    <col min="27" max="27" width="15.28515625" style="1" customWidth="1"/>
    <col min="28" max="28" width="16.140625" style="1" customWidth="1"/>
    <col min="29" max="29" width="14.140625" style="1" customWidth="1"/>
    <col min="30" max="30" width="48.42578125" style="1" customWidth="1"/>
    <col min="31" max="31" width="10.7109375" style="1" customWidth="1"/>
    <col min="32" max="32" width="13.140625" style="1" customWidth="1"/>
    <col min="33" max="33" width="16.140625" style="1" customWidth="1"/>
    <col min="34" max="35" width="13.140625" style="1" customWidth="1"/>
    <col min="36" max="36" width="16.28515625" style="1" customWidth="1"/>
    <col min="37" max="37" width="13.28515625" style="1" customWidth="1"/>
    <col min="38" max="38" width="15.140625" style="1" customWidth="1"/>
    <col min="39" max="39" width="13.28515625" style="1" customWidth="1"/>
    <col min="40" max="40" width="13.7109375" style="1" customWidth="1"/>
    <col min="41" max="41" width="14.42578125" style="1" customWidth="1"/>
    <col min="42" max="42" width="16.5703125" style="1" customWidth="1"/>
    <col min="43" max="44" width="21" style="1" customWidth="1"/>
    <col min="45" max="45" width="17.85546875" style="1" customWidth="1"/>
    <col min="46" max="47" width="15.140625" style="1" customWidth="1"/>
    <col min="48" max="48" width="22.28515625" style="1" customWidth="1"/>
    <col min="49" max="49" width="18.7109375" style="1" customWidth="1"/>
    <col min="50" max="50" width="24.140625" style="1" customWidth="1"/>
    <col min="51" max="51" width="14.140625" style="1" customWidth="1"/>
    <col min="52" max="57" width="17.28515625" style="1" customWidth="1"/>
    <col min="58" max="58" width="79" style="1" customWidth="1"/>
    <col min="59" max="68" width="17.28515625" style="1" customWidth="1"/>
    <col min="69" max="16384" width="17.28515625" style="1"/>
  </cols>
  <sheetData>
    <row r="1" spans="1:68" ht="1.5" customHeight="1" x14ac:dyDescent="0.2">
      <c r="A1" s="132"/>
      <c r="B1" s="132">
        <v>1</v>
      </c>
      <c r="C1" s="132">
        <v>2</v>
      </c>
      <c r="D1" s="140">
        <v>3</v>
      </c>
      <c r="E1" s="132">
        <v>4</v>
      </c>
      <c r="F1" s="132">
        <v>5</v>
      </c>
      <c r="G1" s="132">
        <v>6</v>
      </c>
      <c r="H1" s="140">
        <v>7</v>
      </c>
      <c r="I1" s="139">
        <v>8</v>
      </c>
      <c r="J1" s="138">
        <v>9</v>
      </c>
      <c r="K1" s="138">
        <v>10</v>
      </c>
      <c r="L1" s="132">
        <v>11</v>
      </c>
      <c r="M1" s="16">
        <v>12</v>
      </c>
      <c r="N1" s="16">
        <v>13</v>
      </c>
      <c r="O1" s="137" t="s">
        <v>1673</v>
      </c>
      <c r="P1" s="132">
        <v>14</v>
      </c>
      <c r="Q1" s="132">
        <v>15</v>
      </c>
      <c r="R1" s="16">
        <v>16</v>
      </c>
      <c r="S1" s="132">
        <v>18</v>
      </c>
      <c r="T1" s="132">
        <v>20</v>
      </c>
      <c r="U1" s="132">
        <v>21</v>
      </c>
      <c r="V1" s="132">
        <v>22</v>
      </c>
      <c r="W1" s="132">
        <v>23</v>
      </c>
      <c r="X1" s="132">
        <v>24</v>
      </c>
      <c r="Y1" s="132">
        <v>25</v>
      </c>
      <c r="Z1" s="136">
        <v>26</v>
      </c>
      <c r="AA1" s="132">
        <v>27</v>
      </c>
      <c r="AB1" s="132">
        <v>28</v>
      </c>
      <c r="AC1" s="135">
        <v>29</v>
      </c>
      <c r="AD1" s="132">
        <v>30</v>
      </c>
      <c r="AE1" s="132">
        <v>31</v>
      </c>
      <c r="AF1" s="132">
        <v>32</v>
      </c>
      <c r="AG1" s="132">
        <v>33</v>
      </c>
      <c r="AH1" s="132">
        <v>34</v>
      </c>
      <c r="AI1" s="132"/>
      <c r="AJ1" s="134">
        <v>35</v>
      </c>
      <c r="AK1" s="132">
        <v>36</v>
      </c>
      <c r="AL1" s="132">
        <v>37</v>
      </c>
      <c r="AM1" s="132">
        <v>38</v>
      </c>
      <c r="AN1" s="132">
        <v>39</v>
      </c>
      <c r="AO1" s="132">
        <v>40</v>
      </c>
      <c r="AP1" s="132">
        <v>41</v>
      </c>
      <c r="AQ1" s="132">
        <v>42</v>
      </c>
      <c r="AR1" s="132">
        <v>43</v>
      </c>
      <c r="AS1" s="132">
        <v>44</v>
      </c>
      <c r="AT1" s="132">
        <v>45</v>
      </c>
      <c r="AU1" s="132"/>
      <c r="AV1" s="132">
        <v>46</v>
      </c>
      <c r="AW1" s="132">
        <v>47</v>
      </c>
      <c r="AX1" s="133">
        <v>48</v>
      </c>
      <c r="AY1" s="133">
        <v>49</v>
      </c>
      <c r="AZ1" s="132">
        <v>50</v>
      </c>
      <c r="BA1" s="132">
        <v>51</v>
      </c>
      <c r="BB1" s="132">
        <v>52</v>
      </c>
      <c r="BC1" s="132"/>
      <c r="BD1" s="132">
        <v>53</v>
      </c>
      <c r="BE1" s="2"/>
      <c r="BF1" s="2"/>
      <c r="BG1" s="2"/>
      <c r="BH1" s="2"/>
      <c r="BI1" s="2"/>
      <c r="BJ1" s="2"/>
      <c r="BK1" s="2"/>
      <c r="BL1" s="2"/>
      <c r="BM1" s="2"/>
      <c r="BN1" s="2"/>
      <c r="BO1" s="2"/>
      <c r="BP1" s="2"/>
    </row>
    <row r="2" spans="1:68" ht="51" customHeight="1" x14ac:dyDescent="0.2">
      <c r="A2" s="131" t="s">
        <v>1672</v>
      </c>
      <c r="B2" s="125" t="s">
        <v>1671</v>
      </c>
      <c r="C2" s="125" t="s">
        <v>1670</v>
      </c>
      <c r="D2" s="125" t="s">
        <v>1669</v>
      </c>
      <c r="E2" s="125" t="s">
        <v>1668</v>
      </c>
      <c r="F2" s="125" t="s">
        <v>1667</v>
      </c>
      <c r="G2" s="125" t="s">
        <v>1666</v>
      </c>
      <c r="H2" s="125" t="s">
        <v>1665</v>
      </c>
      <c r="I2" s="125" t="s">
        <v>1664</v>
      </c>
      <c r="J2" s="127" t="s">
        <v>1663</v>
      </c>
      <c r="K2" s="127" t="s">
        <v>1662</v>
      </c>
      <c r="L2" s="125" t="s">
        <v>1661</v>
      </c>
      <c r="M2" s="125" t="s">
        <v>1660</v>
      </c>
      <c r="N2" s="130" t="s">
        <v>1659</v>
      </c>
      <c r="O2" s="129" t="s">
        <v>1658</v>
      </c>
      <c r="P2" s="125" t="s">
        <v>1657</v>
      </c>
      <c r="Q2" s="125" t="s">
        <v>1656</v>
      </c>
      <c r="R2" s="125" t="s">
        <v>1655</v>
      </c>
      <c r="S2" s="125" t="s">
        <v>1654</v>
      </c>
      <c r="T2" s="125" t="s">
        <v>1653</v>
      </c>
      <c r="U2" s="125" t="s">
        <v>1652</v>
      </c>
      <c r="V2" s="125" t="s">
        <v>1651</v>
      </c>
      <c r="W2" s="125" t="s">
        <v>1650</v>
      </c>
      <c r="X2" s="125" t="s">
        <v>1649</v>
      </c>
      <c r="Y2" s="125" t="s">
        <v>1648</v>
      </c>
      <c r="Z2" s="125" t="s">
        <v>1647</v>
      </c>
      <c r="AA2" s="125" t="s">
        <v>1646</v>
      </c>
      <c r="AB2" s="125" t="s">
        <v>1645</v>
      </c>
      <c r="AC2" s="125" t="s">
        <v>1644</v>
      </c>
      <c r="AD2" s="125" t="s">
        <v>1643</v>
      </c>
      <c r="AE2" s="128" t="s">
        <v>1642</v>
      </c>
      <c r="AF2" s="125" t="s">
        <v>1641</v>
      </c>
      <c r="AG2" s="127" t="s">
        <v>1640</v>
      </c>
      <c r="AH2" s="125" t="s">
        <v>1639</v>
      </c>
      <c r="AI2" s="125" t="s">
        <v>1638</v>
      </c>
      <c r="AJ2" s="125" t="s">
        <v>1637</v>
      </c>
      <c r="AK2" s="125" t="s">
        <v>1636</v>
      </c>
      <c r="AL2" s="126" t="s">
        <v>1635</v>
      </c>
      <c r="AM2" s="125" t="s">
        <v>1634</v>
      </c>
      <c r="AN2" s="125" t="s">
        <v>1633</v>
      </c>
      <c r="AO2" s="125" t="s">
        <v>1632</v>
      </c>
      <c r="AP2" s="125" t="s">
        <v>1631</v>
      </c>
      <c r="AQ2" s="125" t="s">
        <v>1630</v>
      </c>
      <c r="AR2" s="125" t="s">
        <v>1629</v>
      </c>
      <c r="AS2" s="125" t="s">
        <v>1628</v>
      </c>
      <c r="AT2" s="125" t="s">
        <v>1627</v>
      </c>
      <c r="AU2" s="125" t="s">
        <v>1626</v>
      </c>
      <c r="AV2" s="125" t="s">
        <v>1625</v>
      </c>
      <c r="AW2" s="125" t="s">
        <v>1624</v>
      </c>
      <c r="AX2" s="125" t="s">
        <v>1623</v>
      </c>
      <c r="AY2" s="125" t="s">
        <v>1622</v>
      </c>
      <c r="AZ2" s="124" t="s">
        <v>1621</v>
      </c>
      <c r="BA2" s="123" t="s">
        <v>1620</v>
      </c>
      <c r="BB2" s="122" t="s">
        <v>1619</v>
      </c>
      <c r="BC2" s="122" t="s">
        <v>1618</v>
      </c>
      <c r="BD2" s="122" t="s">
        <v>1617</v>
      </c>
      <c r="BE2" s="122" t="s">
        <v>1616</v>
      </c>
      <c r="BF2" s="122" t="s">
        <v>1615</v>
      </c>
      <c r="BG2" s="121" t="s">
        <v>1614</v>
      </c>
      <c r="BH2" s="121" t="s">
        <v>1613</v>
      </c>
      <c r="BI2" s="121" t="s">
        <v>1612</v>
      </c>
      <c r="BJ2" s="121" t="s">
        <v>1611</v>
      </c>
      <c r="BK2" s="121" t="s">
        <v>1610</v>
      </c>
      <c r="BL2" s="2"/>
      <c r="BM2" s="2"/>
      <c r="BN2" s="2"/>
      <c r="BO2" s="2"/>
      <c r="BP2" s="2"/>
    </row>
    <row r="3" spans="1:68" ht="12.75" customHeight="1" x14ac:dyDescent="0.25">
      <c r="A3" s="103" t="s">
        <v>1704</v>
      </c>
      <c r="B3" s="117" t="s">
        <v>1674</v>
      </c>
      <c r="C3" s="11">
        <v>1</v>
      </c>
      <c r="D3" s="11" t="s">
        <v>1702</v>
      </c>
      <c r="E3" s="27">
        <v>42795</v>
      </c>
      <c r="F3" s="11" t="s">
        <v>1703</v>
      </c>
      <c r="G3" s="11" t="s">
        <v>59</v>
      </c>
      <c r="H3" s="11" t="s">
        <v>239</v>
      </c>
      <c r="I3" s="30" t="s">
        <v>15</v>
      </c>
      <c r="J3" s="15">
        <v>317</v>
      </c>
      <c r="K3" s="15">
        <v>317</v>
      </c>
      <c r="L3" s="11" t="s">
        <v>18</v>
      </c>
      <c r="M3" s="17">
        <v>4987800</v>
      </c>
      <c r="N3" s="17">
        <v>49878000</v>
      </c>
      <c r="O3" s="48" t="s">
        <v>17</v>
      </c>
      <c r="P3" s="11" t="s">
        <v>16</v>
      </c>
      <c r="Q3" s="11" t="s">
        <v>10</v>
      </c>
      <c r="R3" s="28">
        <v>1026253679</v>
      </c>
      <c r="S3" s="1" t="s">
        <v>15</v>
      </c>
      <c r="T3" s="11" t="s">
        <v>27</v>
      </c>
      <c r="U3" s="15" t="s">
        <v>15</v>
      </c>
      <c r="V3" s="11" t="s">
        <v>1702</v>
      </c>
      <c r="W3" s="11" t="s">
        <v>13</v>
      </c>
      <c r="X3" s="11" t="s">
        <v>39</v>
      </c>
      <c r="Y3" s="11" t="s">
        <v>284</v>
      </c>
      <c r="Z3" s="42">
        <v>42796</v>
      </c>
      <c r="AA3" s="148" t="s">
        <v>1701</v>
      </c>
      <c r="AB3" s="13" t="s">
        <v>112</v>
      </c>
      <c r="AC3" s="11" t="s">
        <v>11</v>
      </c>
      <c r="AD3" s="11" t="s">
        <v>10</v>
      </c>
      <c r="AE3" s="100">
        <v>41779996</v>
      </c>
      <c r="AF3" s="13" t="s">
        <v>531</v>
      </c>
      <c r="AG3" s="11">
        <v>300</v>
      </c>
      <c r="AH3" s="11" t="s">
        <v>8</v>
      </c>
      <c r="AI3" s="11">
        <v>0</v>
      </c>
      <c r="AJ3" s="11" t="s">
        <v>7</v>
      </c>
      <c r="AK3" s="46"/>
      <c r="AL3" s="46"/>
      <c r="AM3" s="46"/>
      <c r="AN3" s="46"/>
      <c r="AO3" s="46"/>
      <c r="AP3" s="42">
        <v>42796</v>
      </c>
      <c r="AQ3" s="52">
        <v>43100</v>
      </c>
      <c r="AR3" s="46"/>
      <c r="AS3" s="11" t="s">
        <v>6</v>
      </c>
      <c r="AU3" s="46"/>
      <c r="AV3" s="11" t="s">
        <v>6</v>
      </c>
      <c r="AW3" s="46"/>
      <c r="AX3" s="133"/>
      <c r="AY3" s="2"/>
      <c r="AZ3" s="144" t="s">
        <v>1700</v>
      </c>
      <c r="BA3" s="9">
        <f>N3+AL3</f>
        <v>49878000</v>
      </c>
      <c r="BB3" s="6" t="s">
        <v>270</v>
      </c>
      <c r="BC3" s="1" t="s">
        <v>47</v>
      </c>
      <c r="BD3" s="1" t="s">
        <v>202</v>
      </c>
      <c r="BE3" s="2"/>
      <c r="BF3" s="107" t="s">
        <v>1699</v>
      </c>
      <c r="BG3" s="1" t="s">
        <v>1</v>
      </c>
      <c r="BH3" s="2"/>
      <c r="BI3" s="2"/>
      <c r="BJ3" s="2"/>
      <c r="BK3" s="1" t="s">
        <v>260</v>
      </c>
      <c r="BL3" s="2"/>
      <c r="BM3" s="2"/>
      <c r="BN3" s="2"/>
      <c r="BO3" s="2"/>
      <c r="BP3" s="2"/>
    </row>
    <row r="4" spans="1:68" ht="12.75" customHeight="1" x14ac:dyDescent="0.25">
      <c r="A4" s="103" t="s">
        <v>1698</v>
      </c>
      <c r="B4" s="117" t="s">
        <v>1674</v>
      </c>
      <c r="C4" s="1">
        <v>2</v>
      </c>
      <c r="D4" s="1" t="s">
        <v>1696</v>
      </c>
      <c r="E4" s="27">
        <v>42801</v>
      </c>
      <c r="F4" s="1" t="s">
        <v>1697</v>
      </c>
      <c r="G4" s="11" t="s">
        <v>59</v>
      </c>
      <c r="H4" s="11" t="s">
        <v>239</v>
      </c>
      <c r="I4" s="30" t="s">
        <v>15</v>
      </c>
      <c r="J4" s="15">
        <v>417</v>
      </c>
      <c r="K4" s="15">
        <v>417</v>
      </c>
      <c r="L4" s="11" t="s">
        <v>18</v>
      </c>
      <c r="M4" s="17">
        <v>3559800</v>
      </c>
      <c r="N4" s="17">
        <v>35004700</v>
      </c>
      <c r="O4" s="48" t="s">
        <v>17</v>
      </c>
      <c r="P4" s="11" t="s">
        <v>16</v>
      </c>
      <c r="Q4" s="11" t="s">
        <v>10</v>
      </c>
      <c r="R4" s="28">
        <v>7704160</v>
      </c>
      <c r="S4" s="1" t="s">
        <v>15</v>
      </c>
      <c r="T4" s="11" t="s">
        <v>205</v>
      </c>
      <c r="U4" s="15" t="s">
        <v>15</v>
      </c>
      <c r="V4" s="1" t="s">
        <v>1696</v>
      </c>
      <c r="W4" s="11" t="s">
        <v>13</v>
      </c>
      <c r="X4" s="11" t="s">
        <v>39</v>
      </c>
      <c r="Y4" s="11" t="s">
        <v>284</v>
      </c>
      <c r="Z4" s="42">
        <v>42801</v>
      </c>
      <c r="AA4" s="1" t="s">
        <v>1695</v>
      </c>
      <c r="AB4" s="13" t="s">
        <v>112</v>
      </c>
      <c r="AC4" s="11" t="s">
        <v>11</v>
      </c>
      <c r="AD4" s="11" t="s">
        <v>10</v>
      </c>
      <c r="AE4" s="100">
        <v>41779996</v>
      </c>
      <c r="AF4" s="13" t="s">
        <v>531</v>
      </c>
      <c r="AG4" s="2">
        <f>270+25</f>
        <v>295</v>
      </c>
      <c r="AH4" s="11" t="s">
        <v>8</v>
      </c>
      <c r="AI4" s="11">
        <v>0</v>
      </c>
      <c r="AJ4" s="11" t="s">
        <v>7</v>
      </c>
      <c r="AK4" s="46"/>
      <c r="AL4" s="46"/>
      <c r="AM4" s="46"/>
      <c r="AN4" s="46"/>
      <c r="AO4" s="46"/>
      <c r="AP4" s="42">
        <v>42801</v>
      </c>
      <c r="AQ4" s="42">
        <v>43100</v>
      </c>
      <c r="AR4" s="46"/>
      <c r="AS4" s="11" t="s">
        <v>6</v>
      </c>
      <c r="AU4" s="46"/>
      <c r="AV4" s="11" t="s">
        <v>6</v>
      </c>
      <c r="AW4" s="46"/>
      <c r="AX4" s="133"/>
      <c r="AY4" s="2"/>
      <c r="AZ4" s="144" t="s">
        <v>1694</v>
      </c>
      <c r="BA4" s="9">
        <f>N4+AL4</f>
        <v>35004700</v>
      </c>
      <c r="BB4" s="6" t="s">
        <v>48</v>
      </c>
      <c r="BC4" s="1" t="s">
        <v>47</v>
      </c>
      <c r="BD4" s="1" t="s">
        <v>202</v>
      </c>
      <c r="BE4" s="2"/>
      <c r="BF4" s="7" t="s">
        <v>1693</v>
      </c>
      <c r="BG4" s="1" t="s">
        <v>1</v>
      </c>
      <c r="BK4" s="6" t="s">
        <v>562</v>
      </c>
    </row>
    <row r="5" spans="1:68" ht="12.75" customHeight="1" x14ac:dyDescent="0.2">
      <c r="A5" s="103"/>
      <c r="B5" s="117" t="s">
        <v>1674</v>
      </c>
      <c r="C5" s="46"/>
      <c r="D5" s="46"/>
      <c r="E5" s="46"/>
      <c r="F5" s="46"/>
      <c r="G5" s="46"/>
      <c r="H5" s="46"/>
      <c r="I5" s="30"/>
      <c r="J5" s="15"/>
      <c r="K5" s="15"/>
      <c r="L5" s="46"/>
      <c r="M5" s="17"/>
      <c r="N5" s="17"/>
      <c r="O5" s="17"/>
      <c r="P5" s="46"/>
      <c r="Q5" s="46"/>
      <c r="R5" s="28"/>
      <c r="S5" s="2"/>
      <c r="T5" s="11"/>
      <c r="U5" s="15" t="s">
        <v>15</v>
      </c>
      <c r="W5" s="11"/>
      <c r="X5" s="11"/>
      <c r="Y5" s="46"/>
      <c r="Z5" s="46"/>
      <c r="AA5" s="46"/>
      <c r="AB5" s="46"/>
      <c r="AC5" s="46"/>
      <c r="AD5" s="46"/>
      <c r="AE5" s="46"/>
      <c r="AF5" s="13"/>
      <c r="AG5" s="46"/>
      <c r="AH5" s="11" t="s">
        <v>8</v>
      </c>
      <c r="AI5" s="11">
        <v>0</v>
      </c>
      <c r="AJ5" s="11" t="s">
        <v>7</v>
      </c>
      <c r="AK5" s="46"/>
      <c r="AL5" s="46"/>
      <c r="AM5" s="46"/>
      <c r="AN5" s="46"/>
      <c r="AO5" s="46"/>
      <c r="AP5" s="46"/>
      <c r="AQ5" s="2"/>
      <c r="AR5" s="46"/>
      <c r="AS5" s="11" t="s">
        <v>6</v>
      </c>
      <c r="AU5" s="46"/>
      <c r="AV5" s="11" t="s">
        <v>6</v>
      </c>
      <c r="AW5" s="46"/>
      <c r="AX5" s="133"/>
      <c r="AY5" s="2"/>
      <c r="AZ5" s="2"/>
      <c r="BA5" s="9">
        <f>N5+AL5</f>
        <v>0</v>
      </c>
      <c r="BE5" s="2"/>
      <c r="BF5" s="2"/>
      <c r="BG5" s="2"/>
      <c r="BH5" s="2"/>
      <c r="BI5" s="2"/>
      <c r="BJ5" s="2"/>
      <c r="BK5" s="2"/>
      <c r="BL5" s="2"/>
      <c r="BM5" s="2"/>
      <c r="BN5" s="2"/>
      <c r="BO5" s="2"/>
      <c r="BP5" s="2"/>
    </row>
    <row r="6" spans="1:68" ht="12.75" customHeight="1" x14ac:dyDescent="0.25">
      <c r="A6" s="103" t="s">
        <v>1692</v>
      </c>
      <c r="B6" s="117" t="s">
        <v>1674</v>
      </c>
      <c r="C6" s="11">
        <v>1</v>
      </c>
      <c r="D6" s="69" t="s">
        <v>1689</v>
      </c>
      <c r="E6" s="27">
        <v>42871</v>
      </c>
      <c r="F6" s="11" t="s">
        <v>1691</v>
      </c>
      <c r="G6" s="11" t="s">
        <v>43</v>
      </c>
      <c r="H6" s="11" t="s">
        <v>20</v>
      </c>
      <c r="I6" s="30" t="s">
        <v>168</v>
      </c>
      <c r="J6" s="15">
        <v>817</v>
      </c>
      <c r="K6" s="15">
        <v>817</v>
      </c>
      <c r="L6" s="11" t="s">
        <v>18</v>
      </c>
      <c r="M6" s="17">
        <v>0</v>
      </c>
      <c r="N6" s="17">
        <v>7216500</v>
      </c>
      <c r="O6" s="48" t="s">
        <v>17</v>
      </c>
      <c r="P6" s="11" t="s">
        <v>16</v>
      </c>
      <c r="Q6" s="11" t="s">
        <v>1690</v>
      </c>
      <c r="R6" s="28">
        <v>59674755</v>
      </c>
      <c r="S6" s="1" t="s">
        <v>15</v>
      </c>
      <c r="T6" s="11" t="s">
        <v>55</v>
      </c>
      <c r="U6" s="15" t="s">
        <v>15</v>
      </c>
      <c r="V6" s="69" t="s">
        <v>1689</v>
      </c>
      <c r="W6" s="11" t="s">
        <v>13</v>
      </c>
      <c r="X6" s="11" t="s">
        <v>39</v>
      </c>
      <c r="Y6" s="11" t="s">
        <v>174</v>
      </c>
      <c r="Z6" s="27">
        <v>42877</v>
      </c>
      <c r="AA6" s="11" t="s">
        <v>1688</v>
      </c>
      <c r="AB6" s="13" t="s">
        <v>12</v>
      </c>
      <c r="AC6" s="11" t="s">
        <v>11</v>
      </c>
      <c r="AD6" s="11" t="s">
        <v>10</v>
      </c>
      <c r="AE6" s="147">
        <v>16356940</v>
      </c>
      <c r="AF6" s="146" t="s">
        <v>9</v>
      </c>
      <c r="AG6" s="11">
        <v>60</v>
      </c>
      <c r="AH6" s="11" t="s">
        <v>8</v>
      </c>
      <c r="AI6" s="11">
        <v>0</v>
      </c>
      <c r="AJ6" s="11" t="s">
        <v>7</v>
      </c>
      <c r="AK6" s="11" t="s">
        <v>191</v>
      </c>
      <c r="AL6" s="11">
        <v>397500</v>
      </c>
      <c r="AM6" s="27">
        <v>42926</v>
      </c>
      <c r="AN6" s="46"/>
      <c r="AO6" s="46"/>
      <c r="AP6" s="27">
        <v>42877</v>
      </c>
      <c r="AQ6" s="42">
        <v>42937</v>
      </c>
      <c r="AR6" s="46"/>
      <c r="AS6" s="11" t="s">
        <v>6</v>
      </c>
      <c r="AU6" s="46"/>
      <c r="AV6" s="11" t="s">
        <v>415</v>
      </c>
      <c r="AW6" s="11" t="s">
        <v>1687</v>
      </c>
      <c r="AX6" s="145">
        <v>41830</v>
      </c>
      <c r="AY6" s="2"/>
      <c r="AZ6" s="144" t="s">
        <v>167</v>
      </c>
      <c r="BA6" s="9">
        <f>N6+AL6</f>
        <v>7614000</v>
      </c>
      <c r="BB6" s="6" t="s">
        <v>48</v>
      </c>
      <c r="BC6" s="1" t="s">
        <v>1686</v>
      </c>
      <c r="BD6" s="1" t="s">
        <v>202</v>
      </c>
      <c r="BE6" s="2"/>
      <c r="BF6" s="107" t="s">
        <v>1685</v>
      </c>
      <c r="BG6" s="2"/>
      <c r="BH6" s="1" t="s">
        <v>1</v>
      </c>
      <c r="BI6" s="1" t="s">
        <v>1684</v>
      </c>
      <c r="BJ6" s="2"/>
      <c r="BK6" s="1" t="s">
        <v>188</v>
      </c>
      <c r="BL6" s="2"/>
      <c r="BM6" s="2"/>
      <c r="BN6" s="2"/>
      <c r="BO6" s="2"/>
      <c r="BP6" s="2"/>
    </row>
    <row r="7" spans="1:68" ht="12.75" customHeight="1" x14ac:dyDescent="0.25">
      <c r="A7" s="103" t="s">
        <v>1683</v>
      </c>
      <c r="B7" s="117" t="s">
        <v>1674</v>
      </c>
      <c r="C7" s="11">
        <v>2</v>
      </c>
      <c r="D7" s="11" t="s">
        <v>1682</v>
      </c>
      <c r="E7" s="27">
        <v>42933</v>
      </c>
      <c r="F7" s="46" t="s">
        <v>1681</v>
      </c>
      <c r="G7" s="11" t="s">
        <v>1680</v>
      </c>
      <c r="H7" s="11" t="s">
        <v>20</v>
      </c>
      <c r="I7" s="30" t="s">
        <v>168</v>
      </c>
      <c r="J7" s="15">
        <v>1017</v>
      </c>
      <c r="K7" s="15">
        <v>717</v>
      </c>
      <c r="L7" s="11" t="s">
        <v>18</v>
      </c>
      <c r="M7" s="17">
        <v>0</v>
      </c>
      <c r="N7" s="17">
        <v>33206950</v>
      </c>
      <c r="O7" s="48" t="s">
        <v>17</v>
      </c>
      <c r="P7" s="11" t="s">
        <v>29</v>
      </c>
      <c r="Q7" s="11" t="s">
        <v>28</v>
      </c>
      <c r="R7" s="28" t="s">
        <v>15</v>
      </c>
      <c r="S7" s="28">
        <v>830050033</v>
      </c>
      <c r="T7" s="11" t="s">
        <v>205</v>
      </c>
      <c r="U7" s="15" t="s">
        <v>15</v>
      </c>
      <c r="V7" s="1" t="s">
        <v>1679</v>
      </c>
      <c r="W7" s="11" t="s">
        <v>13</v>
      </c>
      <c r="X7" s="11"/>
      <c r="Y7" s="46"/>
      <c r="Z7" s="46"/>
      <c r="AA7" s="46"/>
      <c r="AB7" s="13" t="s">
        <v>12</v>
      </c>
      <c r="AC7" s="11" t="s">
        <v>11</v>
      </c>
      <c r="AD7" s="11" t="s">
        <v>10</v>
      </c>
      <c r="AE7" s="33">
        <v>52778431</v>
      </c>
      <c r="AF7" s="13" t="s">
        <v>416</v>
      </c>
      <c r="AG7" s="11">
        <v>60</v>
      </c>
      <c r="AH7" s="11" t="s">
        <v>8</v>
      </c>
      <c r="AI7" s="11">
        <v>0</v>
      </c>
      <c r="AJ7" s="11" t="s">
        <v>7</v>
      </c>
      <c r="AK7" s="46"/>
      <c r="AL7" s="46"/>
      <c r="AM7" s="46"/>
      <c r="AN7" s="46"/>
      <c r="AO7" s="46"/>
      <c r="AP7" s="143"/>
      <c r="AQ7" s="142"/>
      <c r="AR7" s="46"/>
      <c r="AS7" s="11" t="s">
        <v>6</v>
      </c>
      <c r="AU7" s="46"/>
      <c r="AV7" s="11" t="s">
        <v>6</v>
      </c>
      <c r="AW7" s="46"/>
      <c r="AX7" s="133"/>
      <c r="AY7" s="2"/>
      <c r="AZ7" s="2"/>
      <c r="BA7" s="9">
        <f>N7+AL7</f>
        <v>33206950</v>
      </c>
      <c r="BB7" s="6" t="s">
        <v>256</v>
      </c>
      <c r="BC7" s="1" t="s">
        <v>1678</v>
      </c>
      <c r="BD7" s="1" t="s">
        <v>202</v>
      </c>
      <c r="BE7" s="2"/>
      <c r="BF7" s="107" t="s">
        <v>1677</v>
      </c>
      <c r="BG7" s="2"/>
      <c r="BH7" s="2"/>
      <c r="BI7" s="1" t="s">
        <v>1676</v>
      </c>
      <c r="BJ7" s="2"/>
      <c r="BK7" s="1" t="s">
        <v>188</v>
      </c>
      <c r="BL7" s="2"/>
      <c r="BM7" s="2"/>
      <c r="BN7" s="2"/>
      <c r="BO7" s="2"/>
      <c r="BP7" s="2"/>
    </row>
    <row r="8" spans="1:68" ht="12.75" customHeight="1" x14ac:dyDescent="0.2">
      <c r="A8" s="103"/>
      <c r="B8" s="117" t="s">
        <v>1674</v>
      </c>
      <c r="C8" s="46"/>
      <c r="D8" s="46"/>
      <c r="E8" s="46"/>
      <c r="F8" s="11"/>
      <c r="G8" s="46"/>
      <c r="H8" s="46"/>
      <c r="I8" s="30"/>
      <c r="J8" s="15"/>
      <c r="K8" s="15"/>
      <c r="L8" s="46"/>
      <c r="M8" s="76"/>
      <c r="N8" s="76"/>
      <c r="O8" s="141"/>
      <c r="P8" s="46"/>
      <c r="Q8" s="46"/>
      <c r="R8" s="28"/>
      <c r="S8" s="2"/>
      <c r="T8" s="11"/>
      <c r="U8" s="15" t="s">
        <v>15</v>
      </c>
      <c r="W8" s="11"/>
      <c r="X8" s="11"/>
      <c r="Y8" s="46"/>
      <c r="Z8" s="46"/>
      <c r="AA8" s="46"/>
      <c r="AB8" s="46"/>
      <c r="AC8" s="46"/>
      <c r="AD8" s="46"/>
      <c r="AE8" s="46"/>
      <c r="AF8" s="13"/>
      <c r="AG8" s="46"/>
      <c r="AH8" s="11" t="s">
        <v>8</v>
      </c>
      <c r="AI8" s="11">
        <v>0</v>
      </c>
      <c r="AJ8" s="11" t="s">
        <v>7</v>
      </c>
      <c r="AK8" s="46"/>
      <c r="AL8" s="46"/>
      <c r="AM8" s="46"/>
      <c r="AN8" s="46"/>
      <c r="AO8" s="46"/>
      <c r="AP8" s="46"/>
      <c r="AQ8" s="2"/>
      <c r="AR8" s="46"/>
      <c r="AS8" s="11" t="s">
        <v>6</v>
      </c>
      <c r="AU8" s="46"/>
      <c r="AV8" s="46"/>
      <c r="AW8" s="46"/>
      <c r="AX8" s="133"/>
      <c r="AY8" s="2"/>
      <c r="AZ8" s="2"/>
      <c r="BA8" s="9">
        <f>N8+AL8</f>
        <v>0</v>
      </c>
      <c r="BE8" s="2"/>
      <c r="BF8" s="2"/>
      <c r="BG8" s="2"/>
      <c r="BH8" s="2"/>
      <c r="BI8" s="2"/>
      <c r="BJ8" s="2"/>
      <c r="BK8" s="2"/>
      <c r="BL8" s="2"/>
      <c r="BM8" s="2"/>
      <c r="BN8" s="2"/>
      <c r="BO8" s="2"/>
      <c r="BP8" s="2"/>
    </row>
    <row r="9" spans="1:68" ht="12.75" customHeight="1" x14ac:dyDescent="0.2">
      <c r="A9" s="103"/>
      <c r="B9" s="117" t="s">
        <v>1674</v>
      </c>
      <c r="C9" s="46"/>
      <c r="D9" s="46"/>
      <c r="E9" s="46"/>
      <c r="F9" s="46"/>
      <c r="G9" s="46"/>
      <c r="H9" s="46"/>
      <c r="I9" s="30"/>
      <c r="J9" s="15"/>
      <c r="K9" s="15"/>
      <c r="L9" s="46"/>
      <c r="M9" s="76"/>
      <c r="N9" s="76"/>
      <c r="O9" s="141"/>
      <c r="P9" s="46"/>
      <c r="Q9" s="46"/>
      <c r="R9" s="28"/>
      <c r="S9" s="2"/>
      <c r="T9" s="11"/>
      <c r="U9" s="15" t="s">
        <v>15</v>
      </c>
      <c r="W9" s="11"/>
      <c r="X9" s="11"/>
      <c r="Y9" s="46"/>
      <c r="Z9" s="46"/>
      <c r="AA9" s="46"/>
      <c r="AB9" s="46"/>
      <c r="AC9" s="46"/>
      <c r="AD9" s="46"/>
      <c r="AE9" s="46"/>
      <c r="AF9" s="13"/>
      <c r="AG9" s="46"/>
      <c r="AH9" s="11" t="s">
        <v>8</v>
      </c>
      <c r="AI9" s="11">
        <v>0</v>
      </c>
      <c r="AJ9" s="11" t="s">
        <v>7</v>
      </c>
      <c r="AK9" s="46"/>
      <c r="AL9" s="46"/>
      <c r="AM9" s="46"/>
      <c r="AN9" s="46"/>
      <c r="AO9" s="46"/>
      <c r="AP9" s="46"/>
      <c r="AQ9" s="2"/>
      <c r="AR9" s="46"/>
      <c r="AS9" s="46"/>
      <c r="AU9" s="46"/>
      <c r="AV9" s="46"/>
      <c r="AW9" s="46"/>
      <c r="AX9" s="133"/>
      <c r="AY9" s="2"/>
      <c r="AZ9" s="2"/>
      <c r="BA9" s="9">
        <f>N9+AL9</f>
        <v>0</v>
      </c>
      <c r="BE9" s="2"/>
      <c r="BF9" s="2"/>
      <c r="BG9" s="2"/>
      <c r="BH9" s="2"/>
      <c r="BI9" s="2"/>
      <c r="BJ9" s="2"/>
      <c r="BK9" s="2"/>
      <c r="BL9" s="2"/>
      <c r="BM9" s="2"/>
      <c r="BN9" s="2"/>
      <c r="BO9" s="2"/>
      <c r="BP9" s="2"/>
    </row>
    <row r="10" spans="1:68" ht="12.75" customHeight="1" x14ac:dyDescent="0.2">
      <c r="A10" s="103"/>
      <c r="B10" s="117" t="s">
        <v>1674</v>
      </c>
      <c r="C10" s="46"/>
      <c r="D10" s="46"/>
      <c r="E10" s="46"/>
      <c r="F10" s="46"/>
      <c r="G10" s="46"/>
      <c r="H10" s="46"/>
      <c r="I10" s="30"/>
      <c r="J10" s="15"/>
      <c r="K10" s="15"/>
      <c r="L10" s="46"/>
      <c r="M10" s="76"/>
      <c r="N10" s="76"/>
      <c r="O10" s="141"/>
      <c r="P10" s="46"/>
      <c r="Q10" s="46"/>
      <c r="R10" s="28"/>
      <c r="S10" s="2"/>
      <c r="T10" s="11"/>
      <c r="U10" s="15" t="s">
        <v>15</v>
      </c>
      <c r="W10" s="11"/>
      <c r="X10" s="11"/>
      <c r="Y10" s="46"/>
      <c r="Z10" s="46"/>
      <c r="AA10" s="46"/>
      <c r="AB10" s="46"/>
      <c r="AC10" s="46"/>
      <c r="AD10" s="46"/>
      <c r="AE10" s="46"/>
      <c r="AF10" s="13"/>
      <c r="AG10" s="46"/>
      <c r="AH10" s="11" t="s">
        <v>8</v>
      </c>
      <c r="AI10" s="11">
        <v>0</v>
      </c>
      <c r="AJ10" s="11" t="s">
        <v>7</v>
      </c>
      <c r="AK10" s="46"/>
      <c r="AL10" s="46"/>
      <c r="AM10" s="46"/>
      <c r="AN10" s="46"/>
      <c r="AO10" s="46"/>
      <c r="AP10" s="46"/>
      <c r="AQ10" s="2"/>
      <c r="AR10" s="46"/>
      <c r="AS10" s="46"/>
      <c r="AU10" s="46"/>
      <c r="AV10" s="46"/>
      <c r="AW10" s="46"/>
      <c r="AX10" s="133"/>
      <c r="AY10" s="2"/>
      <c r="AZ10" s="2"/>
      <c r="BA10" s="9">
        <f>N10+AL10</f>
        <v>0</v>
      </c>
      <c r="BE10" s="2"/>
      <c r="BF10" s="2"/>
      <c r="BG10" s="2"/>
      <c r="BH10" s="2"/>
      <c r="BI10" s="2"/>
      <c r="BJ10" s="2"/>
      <c r="BK10" s="2"/>
      <c r="BL10" s="2"/>
      <c r="BM10" s="2"/>
      <c r="BN10" s="2"/>
      <c r="BO10" s="2"/>
      <c r="BP10" s="2"/>
    </row>
    <row r="11" spans="1:68" ht="12.75" customHeight="1" x14ac:dyDescent="0.2">
      <c r="A11" s="103"/>
      <c r="B11" s="117" t="s">
        <v>1674</v>
      </c>
      <c r="C11" s="46"/>
      <c r="D11" s="46"/>
      <c r="E11" s="46"/>
      <c r="F11" s="46"/>
      <c r="G11" s="46"/>
      <c r="H11" s="46"/>
      <c r="I11" s="30"/>
      <c r="J11" s="15"/>
      <c r="K11" s="15"/>
      <c r="L11" s="46"/>
      <c r="M11" s="76"/>
      <c r="N11" s="76"/>
      <c r="O11" s="141"/>
      <c r="P11" s="46"/>
      <c r="Q11" s="46"/>
      <c r="R11" s="28"/>
      <c r="S11" s="2"/>
      <c r="T11" s="11"/>
      <c r="U11" s="15" t="s">
        <v>15</v>
      </c>
      <c r="W11" s="11"/>
      <c r="X11" s="11"/>
      <c r="Y11" s="46"/>
      <c r="Z11" s="46"/>
      <c r="AA11" s="46"/>
      <c r="AB11" s="46"/>
      <c r="AC11" s="46"/>
      <c r="AD11" s="46"/>
      <c r="AE11" s="46"/>
      <c r="AF11" s="13"/>
      <c r="AG11" s="46"/>
      <c r="AH11" s="11" t="s">
        <v>8</v>
      </c>
      <c r="AI11" s="11">
        <v>0</v>
      </c>
      <c r="AJ11" s="11" t="s">
        <v>7</v>
      </c>
      <c r="AK11" s="46"/>
      <c r="AL11" s="46"/>
      <c r="AM11" s="46"/>
      <c r="AN11" s="46"/>
      <c r="AO11" s="46"/>
      <c r="AP11" s="46"/>
      <c r="AQ11" s="2"/>
      <c r="AR11" s="46"/>
      <c r="AS11" s="46"/>
      <c r="AU11" s="46"/>
      <c r="AV11" s="46"/>
      <c r="AW11" s="46"/>
      <c r="AX11" s="133"/>
      <c r="AY11" s="2"/>
      <c r="AZ11" s="2"/>
      <c r="BA11" s="9">
        <f>N11+AL11</f>
        <v>0</v>
      </c>
      <c r="BE11" s="2"/>
      <c r="BF11" s="2"/>
      <c r="BG11" s="2"/>
      <c r="BH11" s="2"/>
      <c r="BI11" s="2"/>
      <c r="BJ11" s="2"/>
      <c r="BK11" s="2"/>
      <c r="BL11" s="2"/>
      <c r="BM11" s="2"/>
      <c r="BN11" s="2"/>
      <c r="BO11" s="2"/>
      <c r="BP11" s="2"/>
    </row>
    <row r="12" spans="1:68" ht="12.75" customHeight="1" x14ac:dyDescent="0.2">
      <c r="A12" s="103"/>
      <c r="B12" s="117" t="s">
        <v>1674</v>
      </c>
      <c r="C12" s="46"/>
      <c r="D12" s="46"/>
      <c r="E12" s="46"/>
      <c r="F12" s="46"/>
      <c r="G12" s="46"/>
      <c r="H12" s="46"/>
      <c r="I12" s="30"/>
      <c r="J12" s="15"/>
      <c r="K12" s="15"/>
      <c r="L12" s="46"/>
      <c r="M12" s="76"/>
      <c r="N12" s="76"/>
      <c r="O12" s="141"/>
      <c r="P12" s="46"/>
      <c r="Q12" s="46"/>
      <c r="R12" s="28"/>
      <c r="S12" s="2"/>
      <c r="T12" s="11"/>
      <c r="U12" s="15" t="s">
        <v>15</v>
      </c>
      <c r="W12" s="11"/>
      <c r="X12" s="11"/>
      <c r="Y12" s="46"/>
      <c r="Z12" s="46"/>
      <c r="AA12" s="46"/>
      <c r="AB12" s="46"/>
      <c r="AC12" s="46"/>
      <c r="AD12" s="46"/>
      <c r="AE12" s="46"/>
      <c r="AF12" s="13"/>
      <c r="AG12" s="46"/>
      <c r="AH12" s="11" t="s">
        <v>8</v>
      </c>
      <c r="AI12" s="11">
        <v>0</v>
      </c>
      <c r="AJ12" s="11" t="s">
        <v>7</v>
      </c>
      <c r="AK12" s="46"/>
      <c r="AL12" s="46"/>
      <c r="AM12" s="46"/>
      <c r="AN12" s="46"/>
      <c r="AO12" s="46"/>
      <c r="AP12" s="46"/>
      <c r="AQ12" s="2"/>
      <c r="AR12" s="46"/>
      <c r="AS12" s="46"/>
      <c r="AU12" s="46"/>
      <c r="AV12" s="46"/>
      <c r="AW12" s="46"/>
      <c r="AX12" s="133"/>
      <c r="AY12" s="2"/>
      <c r="AZ12" s="2"/>
      <c r="BA12" s="9">
        <f>N12+AL12</f>
        <v>0</v>
      </c>
      <c r="BE12" s="2"/>
      <c r="BF12" s="2"/>
      <c r="BG12" s="2"/>
      <c r="BH12" s="2"/>
      <c r="BI12" s="2"/>
      <c r="BJ12" s="2"/>
      <c r="BK12" s="2"/>
      <c r="BL12" s="2"/>
      <c r="BM12" s="2"/>
      <c r="BN12" s="2"/>
      <c r="BO12" s="2"/>
      <c r="BP12" s="2"/>
    </row>
    <row r="13" spans="1:68" ht="12.75" customHeight="1" x14ac:dyDescent="0.2">
      <c r="A13" s="103"/>
      <c r="B13" s="117" t="s">
        <v>1674</v>
      </c>
      <c r="C13" s="46"/>
      <c r="D13" s="46"/>
      <c r="E13" s="46"/>
      <c r="F13" s="46"/>
      <c r="G13" s="46"/>
      <c r="H13" s="46"/>
      <c r="I13" s="30"/>
      <c r="J13" s="15"/>
      <c r="K13" s="15"/>
      <c r="L13" s="46"/>
      <c r="M13" s="76"/>
      <c r="N13" s="76"/>
      <c r="O13" s="141"/>
      <c r="P13" s="46"/>
      <c r="Q13" s="46"/>
      <c r="R13" s="28"/>
      <c r="S13" s="2"/>
      <c r="T13" s="11"/>
      <c r="U13" s="15" t="s">
        <v>15</v>
      </c>
      <c r="W13" s="11"/>
      <c r="X13" s="11"/>
      <c r="Y13" s="46"/>
      <c r="Z13" s="46"/>
      <c r="AA13" s="46"/>
      <c r="AB13" s="46"/>
      <c r="AC13" s="46"/>
      <c r="AD13" s="46"/>
      <c r="AE13" s="46"/>
      <c r="AF13" s="13"/>
      <c r="AG13" s="46"/>
      <c r="AH13" s="11" t="s">
        <v>8</v>
      </c>
      <c r="AI13" s="11">
        <v>0</v>
      </c>
      <c r="AJ13" s="11" t="s">
        <v>7</v>
      </c>
      <c r="AK13" s="46"/>
      <c r="AL13" s="46"/>
      <c r="AM13" s="46"/>
      <c r="AN13" s="46"/>
      <c r="AO13" s="46"/>
      <c r="AP13" s="46"/>
      <c r="AQ13" s="2"/>
      <c r="AR13" s="46"/>
      <c r="AS13" s="46"/>
      <c r="AU13" s="46"/>
      <c r="AV13" s="46"/>
      <c r="AW13" s="46"/>
      <c r="AX13" s="133"/>
      <c r="AY13" s="2"/>
      <c r="AZ13" s="2"/>
      <c r="BA13" s="9">
        <f>N13+AL13</f>
        <v>0</v>
      </c>
      <c r="BE13" s="2"/>
      <c r="BF13" s="2"/>
      <c r="BG13" s="2"/>
      <c r="BH13" s="2"/>
      <c r="BI13" s="2"/>
      <c r="BJ13" s="2"/>
      <c r="BK13" s="2"/>
      <c r="BL13" s="2"/>
      <c r="BM13" s="2"/>
      <c r="BN13" s="2"/>
      <c r="BO13" s="2"/>
      <c r="BP13" s="2"/>
    </row>
    <row r="14" spans="1:68" ht="12.75" customHeight="1" x14ac:dyDescent="0.2">
      <c r="A14" s="103"/>
      <c r="B14" s="117" t="s">
        <v>1674</v>
      </c>
      <c r="C14" s="46"/>
      <c r="D14" s="46"/>
      <c r="E14" s="46"/>
      <c r="F14" s="46"/>
      <c r="G14" s="46"/>
      <c r="H14" s="46"/>
      <c r="I14" s="30"/>
      <c r="J14" s="15"/>
      <c r="K14" s="15"/>
      <c r="L14" s="46"/>
      <c r="M14" s="76"/>
      <c r="N14" s="76"/>
      <c r="O14" s="141"/>
      <c r="P14" s="46"/>
      <c r="Q14" s="46"/>
      <c r="R14" s="28"/>
      <c r="S14" s="2"/>
      <c r="T14" s="11"/>
      <c r="U14" s="15" t="s">
        <v>15</v>
      </c>
      <c r="W14" s="11"/>
      <c r="X14" s="11"/>
      <c r="Y14" s="46"/>
      <c r="Z14" s="46"/>
      <c r="AA14" s="46"/>
      <c r="AB14" s="46"/>
      <c r="AC14" s="46"/>
      <c r="AD14" s="46"/>
      <c r="AE14" s="46"/>
      <c r="AF14" s="13"/>
      <c r="AG14" s="46"/>
      <c r="AH14" s="11" t="s">
        <v>8</v>
      </c>
      <c r="AI14" s="11">
        <v>0</v>
      </c>
      <c r="AJ14" s="11" t="s">
        <v>7</v>
      </c>
      <c r="AK14" s="46"/>
      <c r="AL14" s="46"/>
      <c r="AM14" s="46"/>
      <c r="AN14" s="46"/>
      <c r="AO14" s="46"/>
      <c r="AP14" s="46"/>
      <c r="AQ14" s="2"/>
      <c r="AR14" s="46"/>
      <c r="AS14" s="46"/>
      <c r="AU14" s="46"/>
      <c r="AV14" s="46"/>
      <c r="AW14" s="46"/>
      <c r="AX14" s="133"/>
      <c r="AY14" s="2"/>
      <c r="AZ14" s="2"/>
      <c r="BA14" s="9">
        <f>N14+AL14</f>
        <v>0</v>
      </c>
      <c r="BE14" s="2"/>
      <c r="BF14" s="2"/>
      <c r="BG14" s="2"/>
      <c r="BH14" s="2"/>
      <c r="BI14" s="2"/>
      <c r="BJ14" s="2"/>
      <c r="BK14" s="2"/>
      <c r="BL14" s="2"/>
      <c r="BM14" s="2"/>
      <c r="BN14" s="2"/>
      <c r="BO14" s="2"/>
      <c r="BP14" s="2"/>
    </row>
    <row r="15" spans="1:68" ht="12.75" customHeight="1" x14ac:dyDescent="0.2">
      <c r="A15" s="103"/>
      <c r="B15" s="117" t="s">
        <v>1674</v>
      </c>
      <c r="C15" s="46"/>
      <c r="D15" s="46"/>
      <c r="E15" s="46"/>
      <c r="F15" s="46"/>
      <c r="G15" s="46"/>
      <c r="H15" s="46"/>
      <c r="I15" s="30"/>
      <c r="J15" s="15"/>
      <c r="K15" s="15"/>
      <c r="L15" s="46"/>
      <c r="M15" s="76"/>
      <c r="N15" s="76"/>
      <c r="O15" s="141"/>
      <c r="P15" s="46"/>
      <c r="Q15" s="46"/>
      <c r="R15" s="28"/>
      <c r="S15" s="2"/>
      <c r="T15" s="11"/>
      <c r="U15" s="15" t="s">
        <v>15</v>
      </c>
      <c r="W15" s="11"/>
      <c r="X15" s="11"/>
      <c r="Y15" s="46"/>
      <c r="Z15" s="46"/>
      <c r="AA15" s="46"/>
      <c r="AB15" s="46"/>
      <c r="AC15" s="46"/>
      <c r="AD15" s="46"/>
      <c r="AE15" s="46"/>
      <c r="AF15" s="13"/>
      <c r="AG15" s="46"/>
      <c r="AH15" s="11" t="s">
        <v>8</v>
      </c>
      <c r="AI15" s="11">
        <v>0</v>
      </c>
      <c r="AJ15" s="11" t="s">
        <v>7</v>
      </c>
      <c r="AK15" s="46"/>
      <c r="AL15" s="46"/>
      <c r="AM15" s="46"/>
      <c r="AN15" s="46"/>
      <c r="AO15" s="46"/>
      <c r="AP15" s="46"/>
      <c r="AQ15" s="2"/>
      <c r="AR15" s="46"/>
      <c r="AS15" s="46"/>
      <c r="AU15" s="46"/>
      <c r="AV15" s="46"/>
      <c r="AW15" s="46"/>
      <c r="AX15" s="133"/>
      <c r="AY15" s="2"/>
      <c r="AZ15" s="2"/>
      <c r="BA15" s="9">
        <f>N15+AL15</f>
        <v>0</v>
      </c>
      <c r="BE15" s="2"/>
      <c r="BF15" s="2"/>
      <c r="BG15" s="2"/>
      <c r="BH15" s="2"/>
      <c r="BI15" s="2"/>
      <c r="BJ15" s="2"/>
      <c r="BK15" s="2"/>
      <c r="BL15" s="2"/>
      <c r="BM15" s="2"/>
      <c r="BN15" s="2"/>
      <c r="BO15" s="2"/>
      <c r="BP15" s="2"/>
    </row>
    <row r="16" spans="1:68" ht="12.75" customHeight="1" x14ac:dyDescent="0.2">
      <c r="A16" s="46"/>
      <c r="B16" s="117" t="s">
        <v>1674</v>
      </c>
      <c r="C16" s="46"/>
      <c r="D16" s="46"/>
      <c r="E16" s="46"/>
      <c r="F16" s="46"/>
      <c r="G16" s="46"/>
      <c r="H16" s="46"/>
      <c r="I16" s="30"/>
      <c r="J16" s="15"/>
      <c r="K16" s="15"/>
      <c r="L16" s="46"/>
      <c r="M16" s="76"/>
      <c r="N16" s="76"/>
      <c r="O16" s="141"/>
      <c r="P16" s="46"/>
      <c r="Q16" s="46"/>
      <c r="R16" s="28"/>
      <c r="S16" s="2"/>
      <c r="T16" s="11"/>
      <c r="U16" s="15" t="s">
        <v>15</v>
      </c>
      <c r="W16" s="11"/>
      <c r="X16" s="11"/>
      <c r="Y16" s="46"/>
      <c r="Z16" s="46"/>
      <c r="AA16" s="46"/>
      <c r="AB16" s="46"/>
      <c r="AC16" s="46"/>
      <c r="AD16" s="46"/>
      <c r="AE16" s="46"/>
      <c r="AF16" s="13"/>
      <c r="AG16" s="46"/>
      <c r="AH16" s="11" t="s">
        <v>8</v>
      </c>
      <c r="AI16" s="11">
        <v>0</v>
      </c>
      <c r="AJ16" s="11" t="s">
        <v>7</v>
      </c>
      <c r="AK16" s="46"/>
      <c r="AL16" s="46"/>
      <c r="AM16" s="46"/>
      <c r="AN16" s="46"/>
      <c r="AO16" s="46"/>
      <c r="AP16" s="46"/>
      <c r="AQ16" s="2"/>
      <c r="AR16" s="46"/>
      <c r="AS16" s="46"/>
      <c r="AU16" s="46"/>
      <c r="AV16" s="46"/>
      <c r="AW16" s="46"/>
      <c r="AX16" s="133"/>
      <c r="AY16" s="2"/>
      <c r="AZ16" s="2"/>
      <c r="BA16" s="9">
        <f>N16+AL16</f>
        <v>0</v>
      </c>
      <c r="BE16" s="2"/>
      <c r="BF16" s="2"/>
      <c r="BG16" s="2"/>
      <c r="BH16" s="2"/>
      <c r="BI16" s="2"/>
      <c r="BJ16" s="2"/>
      <c r="BK16" s="2"/>
      <c r="BL16" s="2"/>
      <c r="BM16" s="2"/>
      <c r="BN16" s="2"/>
      <c r="BO16" s="2"/>
      <c r="BP16" s="2"/>
    </row>
    <row r="17" spans="1:68" ht="12.75" customHeight="1" x14ac:dyDescent="0.2">
      <c r="A17" s="46"/>
      <c r="B17" s="117" t="s">
        <v>1674</v>
      </c>
      <c r="C17" s="46"/>
      <c r="D17" s="46"/>
      <c r="E17" s="46"/>
      <c r="F17" s="46"/>
      <c r="G17" s="46"/>
      <c r="H17" s="46"/>
      <c r="I17" s="30"/>
      <c r="J17" s="15"/>
      <c r="K17" s="15"/>
      <c r="L17" s="46"/>
      <c r="M17" s="76"/>
      <c r="N17" s="76"/>
      <c r="O17" s="141"/>
      <c r="P17" s="46"/>
      <c r="Q17" s="46"/>
      <c r="R17" s="28"/>
      <c r="S17" s="2"/>
      <c r="T17" s="11"/>
      <c r="U17" s="15" t="s">
        <v>15</v>
      </c>
      <c r="W17" s="11"/>
      <c r="X17" s="11"/>
      <c r="Y17" s="46"/>
      <c r="Z17" s="46"/>
      <c r="AA17" s="46"/>
      <c r="AB17" s="46"/>
      <c r="AC17" s="46"/>
      <c r="AD17" s="46"/>
      <c r="AE17" s="46"/>
      <c r="AF17" s="13"/>
      <c r="AG17" s="46"/>
      <c r="AH17" s="11" t="s">
        <v>8</v>
      </c>
      <c r="AI17" s="11">
        <v>0</v>
      </c>
      <c r="AJ17" s="11" t="s">
        <v>7</v>
      </c>
      <c r="AK17" s="46"/>
      <c r="AL17" s="46"/>
      <c r="AM17" s="46"/>
      <c r="AN17" s="46"/>
      <c r="AO17" s="46"/>
      <c r="AP17" s="46"/>
      <c r="AQ17" s="2"/>
      <c r="AR17" s="46"/>
      <c r="AS17" s="46"/>
      <c r="AU17" s="46"/>
      <c r="AV17" s="46"/>
      <c r="AW17" s="46"/>
      <c r="AX17" s="133"/>
      <c r="AY17" s="2"/>
      <c r="AZ17" s="2"/>
      <c r="BA17" s="9">
        <f>N17+AL17</f>
        <v>0</v>
      </c>
      <c r="BE17" s="2"/>
      <c r="BF17" s="2"/>
      <c r="BG17" s="2"/>
      <c r="BH17" s="2"/>
      <c r="BI17" s="2"/>
      <c r="BJ17" s="2"/>
      <c r="BK17" s="2"/>
      <c r="BL17" s="2"/>
      <c r="BM17" s="2"/>
      <c r="BN17" s="2"/>
      <c r="BO17" s="2"/>
      <c r="BP17" s="2"/>
    </row>
    <row r="18" spans="1:68" ht="12.75" customHeight="1" x14ac:dyDescent="0.2">
      <c r="A18" s="46"/>
      <c r="B18" s="117" t="s">
        <v>1674</v>
      </c>
      <c r="C18" s="46"/>
      <c r="D18" s="46"/>
      <c r="E18" s="46"/>
      <c r="F18" s="46"/>
      <c r="G18" s="46"/>
      <c r="H18" s="46"/>
      <c r="I18" s="30"/>
      <c r="J18" s="15"/>
      <c r="K18" s="15"/>
      <c r="L18" s="46"/>
      <c r="M18" s="76"/>
      <c r="N18" s="76"/>
      <c r="O18" s="141"/>
      <c r="P18" s="46"/>
      <c r="Q18" s="46"/>
      <c r="R18" s="28"/>
      <c r="S18" s="2"/>
      <c r="T18" s="11"/>
      <c r="U18" s="15" t="s">
        <v>15</v>
      </c>
      <c r="W18" s="11"/>
      <c r="X18" s="11"/>
      <c r="Y18" s="46"/>
      <c r="Z18" s="46"/>
      <c r="AA18" s="46"/>
      <c r="AB18" s="46"/>
      <c r="AC18" s="46"/>
      <c r="AD18" s="46"/>
      <c r="AE18" s="46"/>
      <c r="AF18" s="13"/>
      <c r="AG18" s="46"/>
      <c r="AH18" s="11" t="s">
        <v>8</v>
      </c>
      <c r="AI18" s="11">
        <v>0</v>
      </c>
      <c r="AJ18" s="11" t="s">
        <v>7</v>
      </c>
      <c r="AK18" s="46"/>
      <c r="AL18" s="46"/>
      <c r="AM18" s="46"/>
      <c r="AN18" s="46"/>
      <c r="AO18" s="46"/>
      <c r="AP18" s="46"/>
      <c r="AQ18" s="2"/>
      <c r="AR18" s="46"/>
      <c r="AS18" s="46"/>
      <c r="AU18" s="46"/>
      <c r="AV18" s="46"/>
      <c r="AW18" s="46"/>
      <c r="AX18" s="133"/>
      <c r="AY18" s="2"/>
      <c r="AZ18" s="2"/>
      <c r="BA18" s="9">
        <f>N18+AL18</f>
        <v>0</v>
      </c>
      <c r="BE18" s="2"/>
      <c r="BF18" s="2"/>
      <c r="BG18" s="2"/>
      <c r="BH18" s="2"/>
      <c r="BI18" s="2"/>
      <c r="BJ18" s="2"/>
      <c r="BK18" s="2"/>
      <c r="BL18" s="2"/>
      <c r="BM18" s="2"/>
      <c r="BN18" s="2"/>
      <c r="BO18" s="2"/>
      <c r="BP18" s="2"/>
    </row>
    <row r="19" spans="1:68" ht="12.75" customHeight="1" x14ac:dyDescent="0.2">
      <c r="A19" s="46"/>
      <c r="B19" s="117" t="s">
        <v>1674</v>
      </c>
      <c r="C19" s="46"/>
      <c r="D19" s="46"/>
      <c r="E19" s="46"/>
      <c r="F19" s="46"/>
      <c r="G19" s="46"/>
      <c r="H19" s="46"/>
      <c r="I19" s="30"/>
      <c r="J19" s="15"/>
      <c r="K19" s="15"/>
      <c r="L19" s="46"/>
      <c r="M19" s="76"/>
      <c r="N19" s="76"/>
      <c r="O19" s="141"/>
      <c r="P19" s="46"/>
      <c r="Q19" s="46"/>
      <c r="R19" s="28"/>
      <c r="S19" s="2"/>
      <c r="T19" s="11"/>
      <c r="U19" s="15" t="s">
        <v>15</v>
      </c>
      <c r="W19" s="11"/>
      <c r="X19" s="11"/>
      <c r="Y19" s="46"/>
      <c r="Z19" s="46"/>
      <c r="AA19" s="46"/>
      <c r="AB19" s="46"/>
      <c r="AC19" s="46"/>
      <c r="AD19" s="46"/>
      <c r="AE19" s="46"/>
      <c r="AF19" s="13"/>
      <c r="AG19" s="46"/>
      <c r="AH19" s="11" t="s">
        <v>8</v>
      </c>
      <c r="AI19" s="11">
        <v>0</v>
      </c>
      <c r="AJ19" s="11" t="s">
        <v>7</v>
      </c>
      <c r="AK19" s="46"/>
      <c r="AL19" s="46"/>
      <c r="AM19" s="46"/>
      <c r="AN19" s="46"/>
      <c r="AO19" s="46"/>
      <c r="AP19" s="46"/>
      <c r="AQ19" s="2"/>
      <c r="AR19" s="46"/>
      <c r="AS19" s="46"/>
      <c r="AU19" s="46"/>
      <c r="AV19" s="46"/>
      <c r="AW19" s="46"/>
      <c r="AX19" s="133"/>
      <c r="AY19" s="2"/>
      <c r="AZ19" s="2"/>
      <c r="BA19" s="9">
        <f>N19+AL19</f>
        <v>0</v>
      </c>
      <c r="BE19" s="2"/>
      <c r="BF19" s="2"/>
      <c r="BG19" s="2"/>
      <c r="BH19" s="2"/>
      <c r="BI19" s="2"/>
      <c r="BJ19" s="2"/>
      <c r="BK19" s="2"/>
      <c r="BL19" s="2"/>
      <c r="BM19" s="2"/>
      <c r="BN19" s="2"/>
      <c r="BO19" s="2"/>
      <c r="BP19" s="2"/>
    </row>
    <row r="20" spans="1:68" ht="12.75" customHeight="1" x14ac:dyDescent="0.2">
      <c r="A20" s="46"/>
      <c r="B20" s="117" t="s">
        <v>1674</v>
      </c>
      <c r="C20" s="46"/>
      <c r="D20" s="46"/>
      <c r="E20" s="46"/>
      <c r="F20" s="46"/>
      <c r="G20" s="46"/>
      <c r="H20" s="46"/>
      <c r="I20" s="30"/>
      <c r="J20" s="15"/>
      <c r="K20" s="15"/>
      <c r="L20" s="46"/>
      <c r="M20" s="76"/>
      <c r="N20" s="76"/>
      <c r="O20" s="141"/>
      <c r="P20" s="46"/>
      <c r="Q20" s="46"/>
      <c r="R20" s="28"/>
      <c r="S20" s="2"/>
      <c r="T20" s="11"/>
      <c r="U20" s="15" t="s">
        <v>15</v>
      </c>
      <c r="W20" s="11"/>
      <c r="X20" s="11"/>
      <c r="Y20" s="46"/>
      <c r="Z20" s="46"/>
      <c r="AA20" s="46"/>
      <c r="AB20" s="46"/>
      <c r="AC20" s="46"/>
      <c r="AD20" s="46"/>
      <c r="AE20" s="46"/>
      <c r="AF20" s="13"/>
      <c r="AG20" s="46"/>
      <c r="AH20" s="11" t="s">
        <v>8</v>
      </c>
      <c r="AI20" s="11">
        <v>0</v>
      </c>
      <c r="AJ20" s="11" t="s">
        <v>7</v>
      </c>
      <c r="AK20" s="46"/>
      <c r="AL20" s="46"/>
      <c r="AM20" s="46"/>
      <c r="AN20" s="46"/>
      <c r="AO20" s="46"/>
      <c r="AP20" s="46"/>
      <c r="AQ20" s="2"/>
      <c r="AR20" s="46"/>
      <c r="AS20" s="46"/>
      <c r="AU20" s="46"/>
      <c r="AV20" s="46"/>
      <c r="AW20" s="46"/>
      <c r="AX20" s="133"/>
      <c r="AY20" s="2"/>
      <c r="AZ20" s="2"/>
      <c r="BA20" s="9">
        <f>N20+AL20</f>
        <v>0</v>
      </c>
      <c r="BE20" s="2"/>
      <c r="BF20" s="2"/>
      <c r="BG20" s="2"/>
      <c r="BH20" s="2"/>
      <c r="BI20" s="2"/>
      <c r="BJ20" s="2"/>
      <c r="BK20" s="2"/>
      <c r="BL20" s="2"/>
      <c r="BM20" s="2"/>
      <c r="BN20" s="2"/>
      <c r="BO20" s="2"/>
      <c r="BP20" s="2"/>
    </row>
    <row r="21" spans="1:68" ht="12.75" customHeight="1" x14ac:dyDescent="0.2">
      <c r="A21" s="46"/>
      <c r="B21" s="117" t="s">
        <v>1674</v>
      </c>
      <c r="C21" s="46"/>
      <c r="D21" s="46"/>
      <c r="E21" s="46"/>
      <c r="F21" s="46"/>
      <c r="G21" s="46"/>
      <c r="H21" s="46"/>
      <c r="I21" s="30"/>
      <c r="J21" s="15"/>
      <c r="K21" s="15"/>
      <c r="L21" s="46"/>
      <c r="M21" s="76"/>
      <c r="N21" s="76"/>
      <c r="O21" s="141"/>
      <c r="P21" s="46"/>
      <c r="Q21" s="46"/>
      <c r="R21" s="28"/>
      <c r="S21" s="2"/>
      <c r="T21" s="11"/>
      <c r="U21" s="15" t="s">
        <v>15</v>
      </c>
      <c r="W21" s="11"/>
      <c r="X21" s="11"/>
      <c r="Y21" s="46"/>
      <c r="Z21" s="46"/>
      <c r="AA21" s="46"/>
      <c r="AB21" s="46"/>
      <c r="AC21" s="46"/>
      <c r="AD21" s="46"/>
      <c r="AE21" s="46"/>
      <c r="AF21" s="13"/>
      <c r="AG21" s="46"/>
      <c r="AH21" s="11" t="s">
        <v>8</v>
      </c>
      <c r="AI21" s="11">
        <v>0</v>
      </c>
      <c r="AJ21" s="11" t="s">
        <v>7</v>
      </c>
      <c r="AK21" s="46"/>
      <c r="AL21" s="46"/>
      <c r="AM21" s="46"/>
      <c r="AN21" s="46"/>
      <c r="AO21" s="46"/>
      <c r="AP21" s="46"/>
      <c r="AQ21" s="2"/>
      <c r="AR21" s="46"/>
      <c r="AS21" s="46"/>
      <c r="AU21" s="46"/>
      <c r="AV21" s="46"/>
      <c r="AW21" s="46"/>
      <c r="AX21" s="133"/>
      <c r="AY21" s="2"/>
      <c r="AZ21" s="2"/>
      <c r="BA21" s="9">
        <f>N21+AL21</f>
        <v>0</v>
      </c>
      <c r="BE21" s="2"/>
      <c r="BF21" s="2"/>
      <c r="BG21" s="2"/>
      <c r="BH21" s="2"/>
      <c r="BI21" s="2"/>
      <c r="BJ21" s="2"/>
      <c r="BK21" s="2"/>
      <c r="BL21" s="2"/>
      <c r="BM21" s="2"/>
      <c r="BN21" s="2"/>
      <c r="BO21" s="2"/>
      <c r="BP21" s="2"/>
    </row>
    <row r="22" spans="1:68" ht="12.75" customHeight="1" x14ac:dyDescent="0.2">
      <c r="A22" s="46"/>
      <c r="B22" s="117" t="s">
        <v>1674</v>
      </c>
      <c r="C22" s="46"/>
      <c r="D22" s="46"/>
      <c r="E22" s="46"/>
      <c r="F22" s="46"/>
      <c r="G22" s="46"/>
      <c r="H22" s="46"/>
      <c r="I22" s="30"/>
      <c r="J22" s="15"/>
      <c r="K22" s="15"/>
      <c r="L22" s="46"/>
      <c r="M22" s="76"/>
      <c r="N22" s="76"/>
      <c r="O22" s="141"/>
      <c r="P22" s="46"/>
      <c r="Q22" s="46"/>
      <c r="R22" s="28"/>
      <c r="S22" s="2"/>
      <c r="T22" s="11"/>
      <c r="U22" s="15" t="s">
        <v>15</v>
      </c>
      <c r="W22" s="11"/>
      <c r="X22" s="11"/>
      <c r="Y22" s="46"/>
      <c r="Z22" s="46"/>
      <c r="AA22" s="46"/>
      <c r="AB22" s="46"/>
      <c r="AC22" s="46"/>
      <c r="AD22" s="46"/>
      <c r="AE22" s="46"/>
      <c r="AF22" s="13"/>
      <c r="AG22" s="46"/>
      <c r="AH22" s="11" t="s">
        <v>8</v>
      </c>
      <c r="AI22" s="11">
        <v>0</v>
      </c>
      <c r="AJ22" s="11" t="s">
        <v>7</v>
      </c>
      <c r="AK22" s="46"/>
      <c r="AL22" s="46"/>
      <c r="AM22" s="46"/>
      <c r="AN22" s="46"/>
      <c r="AO22" s="46"/>
      <c r="AP22" s="46"/>
      <c r="AQ22" s="2"/>
      <c r="AR22" s="46"/>
      <c r="AS22" s="46"/>
      <c r="AU22" s="46"/>
      <c r="AV22" s="46"/>
      <c r="AW22" s="46"/>
      <c r="AX22" s="133"/>
      <c r="AY22" s="2"/>
      <c r="AZ22" s="2"/>
      <c r="BA22" s="9">
        <f>N22+AL22</f>
        <v>0</v>
      </c>
      <c r="BE22" s="2"/>
      <c r="BF22" s="2"/>
      <c r="BG22" s="2"/>
      <c r="BH22" s="2"/>
      <c r="BI22" s="2"/>
      <c r="BJ22" s="2"/>
      <c r="BK22" s="2"/>
      <c r="BL22" s="2"/>
      <c r="BM22" s="2"/>
      <c r="BN22" s="2"/>
      <c r="BO22" s="2"/>
      <c r="BP22" s="2"/>
    </row>
    <row r="23" spans="1:68" ht="12.75" customHeight="1" x14ac:dyDescent="0.2">
      <c r="A23" s="46"/>
      <c r="B23" s="117" t="s">
        <v>1674</v>
      </c>
      <c r="C23" s="46"/>
      <c r="D23" s="46"/>
      <c r="E23" s="46"/>
      <c r="F23" s="46"/>
      <c r="G23" s="46"/>
      <c r="H23" s="46"/>
      <c r="I23" s="30"/>
      <c r="J23" s="15"/>
      <c r="K23" s="15"/>
      <c r="L23" s="46"/>
      <c r="M23" s="76"/>
      <c r="N23" s="76"/>
      <c r="O23" s="141"/>
      <c r="P23" s="46"/>
      <c r="Q23" s="46"/>
      <c r="R23" s="28"/>
      <c r="S23" s="2"/>
      <c r="T23" s="11"/>
      <c r="U23" s="15" t="s">
        <v>15</v>
      </c>
      <c r="W23" s="11"/>
      <c r="X23" s="11"/>
      <c r="Y23" s="46"/>
      <c r="Z23" s="46"/>
      <c r="AA23" s="46"/>
      <c r="AB23" s="46"/>
      <c r="AC23" s="46"/>
      <c r="AD23" s="46"/>
      <c r="AE23" s="46"/>
      <c r="AF23" s="13"/>
      <c r="AG23" s="46"/>
      <c r="AH23" s="11" t="s">
        <v>8</v>
      </c>
      <c r="AI23" s="11">
        <v>0</v>
      </c>
      <c r="AJ23" s="11" t="s">
        <v>7</v>
      </c>
      <c r="AK23" s="46"/>
      <c r="AL23" s="46"/>
      <c r="AM23" s="46"/>
      <c r="AN23" s="46"/>
      <c r="AO23" s="46"/>
      <c r="AP23" s="46"/>
      <c r="AQ23" s="2"/>
      <c r="AR23" s="46"/>
      <c r="AS23" s="46"/>
      <c r="AU23" s="46"/>
      <c r="AV23" s="46"/>
      <c r="AW23" s="46"/>
      <c r="AX23" s="133"/>
      <c r="AY23" s="2"/>
      <c r="AZ23" s="2"/>
      <c r="BA23" s="9">
        <f>N23+AL23</f>
        <v>0</v>
      </c>
      <c r="BE23" s="2"/>
      <c r="BF23" s="2"/>
      <c r="BG23" s="2"/>
      <c r="BH23" s="2"/>
      <c r="BI23" s="2"/>
      <c r="BJ23" s="2"/>
      <c r="BK23" s="2"/>
      <c r="BL23" s="2"/>
      <c r="BM23" s="2"/>
      <c r="BN23" s="2"/>
      <c r="BO23" s="2"/>
      <c r="BP23" s="2"/>
    </row>
    <row r="24" spans="1:68" ht="12.75" customHeight="1" x14ac:dyDescent="0.2">
      <c r="A24" s="46"/>
      <c r="B24" s="117" t="s">
        <v>1674</v>
      </c>
      <c r="C24" s="46"/>
      <c r="D24" s="46"/>
      <c r="E24" s="46"/>
      <c r="F24" s="46"/>
      <c r="G24" s="46"/>
      <c r="H24" s="46"/>
      <c r="I24" s="30"/>
      <c r="J24" s="15"/>
      <c r="K24" s="15"/>
      <c r="L24" s="46"/>
      <c r="M24" s="76"/>
      <c r="N24" s="76"/>
      <c r="O24" s="141"/>
      <c r="P24" s="46"/>
      <c r="Q24" s="46"/>
      <c r="R24" s="28"/>
      <c r="S24" s="2"/>
      <c r="T24" s="11"/>
      <c r="U24" s="15" t="s">
        <v>15</v>
      </c>
      <c r="W24" s="11"/>
      <c r="X24" s="11"/>
      <c r="Y24" s="46"/>
      <c r="Z24" s="46"/>
      <c r="AA24" s="46"/>
      <c r="AB24" s="46"/>
      <c r="AC24" s="46"/>
      <c r="AD24" s="46"/>
      <c r="AE24" s="46"/>
      <c r="AF24" s="13"/>
      <c r="AG24" s="46"/>
      <c r="AH24" s="11" t="s">
        <v>8</v>
      </c>
      <c r="AI24" s="11">
        <v>0</v>
      </c>
      <c r="AJ24" s="11" t="s">
        <v>7</v>
      </c>
      <c r="AK24" s="46"/>
      <c r="AL24" s="46"/>
      <c r="AM24" s="46"/>
      <c r="AN24" s="46"/>
      <c r="AO24" s="46"/>
      <c r="AP24" s="46"/>
      <c r="AQ24" s="2"/>
      <c r="AR24" s="46"/>
      <c r="AS24" s="46"/>
      <c r="AU24" s="46"/>
      <c r="AV24" s="46"/>
      <c r="AW24" s="46"/>
      <c r="AX24" s="133"/>
      <c r="AY24" s="2"/>
      <c r="AZ24" s="2"/>
      <c r="BA24" s="9">
        <f>N24+AL24</f>
        <v>0</v>
      </c>
      <c r="BE24" s="2"/>
      <c r="BF24" s="2"/>
      <c r="BG24" s="2"/>
      <c r="BH24" s="2"/>
      <c r="BI24" s="2"/>
      <c r="BJ24" s="2"/>
      <c r="BK24" s="2"/>
      <c r="BL24" s="2"/>
      <c r="BM24" s="2"/>
      <c r="BN24" s="2"/>
      <c r="BO24" s="2"/>
      <c r="BP24" s="2"/>
    </row>
    <row r="25" spans="1:68" ht="12.75" customHeight="1" x14ac:dyDescent="0.2">
      <c r="A25" s="46"/>
      <c r="B25" s="117" t="s">
        <v>1674</v>
      </c>
      <c r="C25" s="46"/>
      <c r="D25" s="46"/>
      <c r="E25" s="46"/>
      <c r="F25" s="46"/>
      <c r="G25" s="46"/>
      <c r="H25" s="46"/>
      <c r="I25" s="30"/>
      <c r="J25" s="15"/>
      <c r="K25" s="15"/>
      <c r="L25" s="46"/>
      <c r="M25" s="76"/>
      <c r="N25" s="76"/>
      <c r="O25" s="141"/>
      <c r="P25" s="46"/>
      <c r="Q25" s="46"/>
      <c r="R25" s="28"/>
      <c r="S25" s="2"/>
      <c r="T25" s="11"/>
      <c r="U25" s="15" t="s">
        <v>15</v>
      </c>
      <c r="W25" s="11"/>
      <c r="X25" s="11"/>
      <c r="Y25" s="46"/>
      <c r="Z25" s="46"/>
      <c r="AA25" s="46"/>
      <c r="AB25" s="46"/>
      <c r="AC25" s="46"/>
      <c r="AD25" s="46"/>
      <c r="AE25" s="46"/>
      <c r="AF25" s="13"/>
      <c r="AG25" s="46"/>
      <c r="AH25" s="11" t="s">
        <v>8</v>
      </c>
      <c r="AI25" s="11">
        <v>0</v>
      </c>
      <c r="AJ25" s="11" t="s">
        <v>7</v>
      </c>
      <c r="AK25" s="46"/>
      <c r="AL25" s="46"/>
      <c r="AM25" s="46"/>
      <c r="AN25" s="46"/>
      <c r="AO25" s="46"/>
      <c r="AP25" s="46"/>
      <c r="AQ25" s="2"/>
      <c r="AR25" s="46"/>
      <c r="AS25" s="46"/>
      <c r="AU25" s="46"/>
      <c r="AV25" s="46"/>
      <c r="AW25" s="46"/>
      <c r="AX25" s="133"/>
      <c r="AY25" s="2"/>
      <c r="AZ25" s="2"/>
      <c r="BA25" s="9">
        <f>N25+AL25</f>
        <v>0</v>
      </c>
      <c r="BE25" s="2"/>
      <c r="BF25" s="2"/>
      <c r="BG25" s="2"/>
      <c r="BH25" s="2"/>
      <c r="BI25" s="2"/>
      <c r="BJ25" s="2"/>
      <c r="BK25" s="2"/>
      <c r="BL25" s="2"/>
      <c r="BM25" s="2"/>
      <c r="BN25" s="2"/>
      <c r="BO25" s="2"/>
      <c r="BP25" s="2"/>
    </row>
    <row r="26" spans="1:68" ht="12.75" customHeight="1" x14ac:dyDescent="0.2">
      <c r="A26" s="46"/>
      <c r="B26" s="117" t="s">
        <v>1674</v>
      </c>
      <c r="C26" s="46"/>
      <c r="D26" s="46"/>
      <c r="E26" s="46"/>
      <c r="F26" s="46"/>
      <c r="G26" s="46"/>
      <c r="H26" s="46"/>
      <c r="I26" s="30"/>
      <c r="J26" s="15"/>
      <c r="K26" s="15"/>
      <c r="L26" s="46"/>
      <c r="M26" s="76"/>
      <c r="N26" s="76"/>
      <c r="O26" s="141"/>
      <c r="P26" s="46"/>
      <c r="Q26" s="46"/>
      <c r="R26" s="28"/>
      <c r="S26" s="2"/>
      <c r="T26" s="11"/>
      <c r="U26" s="15" t="s">
        <v>15</v>
      </c>
      <c r="W26" s="11"/>
      <c r="X26" s="11"/>
      <c r="Y26" s="46"/>
      <c r="Z26" s="46"/>
      <c r="AA26" s="46"/>
      <c r="AB26" s="46"/>
      <c r="AC26" s="46"/>
      <c r="AD26" s="46"/>
      <c r="AE26" s="46"/>
      <c r="AF26" s="13"/>
      <c r="AG26" s="46"/>
      <c r="AH26" s="11" t="s">
        <v>8</v>
      </c>
      <c r="AI26" s="11">
        <v>0</v>
      </c>
      <c r="AJ26" s="11" t="s">
        <v>7</v>
      </c>
      <c r="AK26" s="46"/>
      <c r="AL26" s="46"/>
      <c r="AM26" s="46"/>
      <c r="AN26" s="46"/>
      <c r="AO26" s="46"/>
      <c r="AP26" s="46"/>
      <c r="AQ26" s="2"/>
      <c r="AR26" s="46"/>
      <c r="AS26" s="46"/>
      <c r="AU26" s="46"/>
      <c r="AV26" s="46"/>
      <c r="AW26" s="46"/>
      <c r="AX26" s="133"/>
      <c r="AY26" s="2"/>
      <c r="AZ26" s="2"/>
      <c r="BA26" s="9">
        <f>N26+AL26</f>
        <v>0</v>
      </c>
      <c r="BE26" s="2"/>
      <c r="BF26" s="2"/>
      <c r="BG26" s="2"/>
      <c r="BH26" s="2"/>
      <c r="BI26" s="2"/>
      <c r="BJ26" s="2"/>
      <c r="BK26" s="2"/>
      <c r="BL26" s="2"/>
      <c r="BM26" s="2"/>
      <c r="BN26" s="2"/>
      <c r="BO26" s="2"/>
      <c r="BP26" s="2"/>
    </row>
    <row r="27" spans="1:68" ht="12.75" customHeight="1" x14ac:dyDescent="0.2">
      <c r="A27" s="46"/>
      <c r="B27" s="117" t="s">
        <v>1674</v>
      </c>
      <c r="C27" s="11"/>
      <c r="D27" s="46"/>
      <c r="E27" s="11"/>
      <c r="F27" s="46"/>
      <c r="G27" s="46"/>
      <c r="H27" s="46"/>
      <c r="I27" s="30"/>
      <c r="J27" s="15"/>
      <c r="K27" s="15"/>
      <c r="L27" s="46"/>
      <c r="M27" s="76"/>
      <c r="N27" s="76"/>
      <c r="O27" s="141"/>
      <c r="P27" s="46"/>
      <c r="Q27" s="46"/>
      <c r="R27" s="28"/>
      <c r="S27" s="2"/>
      <c r="T27" s="11"/>
      <c r="U27" s="15" t="s">
        <v>15</v>
      </c>
      <c r="W27" s="11"/>
      <c r="X27" s="11"/>
      <c r="Y27" s="46"/>
      <c r="Z27" s="46"/>
      <c r="AA27" s="46"/>
      <c r="AB27" s="46"/>
      <c r="AC27" s="46"/>
      <c r="AD27" s="46"/>
      <c r="AE27" s="46"/>
      <c r="AF27" s="13"/>
      <c r="AG27" s="46"/>
      <c r="AH27" s="11" t="s">
        <v>8</v>
      </c>
      <c r="AI27" s="11">
        <v>0</v>
      </c>
      <c r="AJ27" s="11" t="s">
        <v>7</v>
      </c>
      <c r="AK27" s="46"/>
      <c r="AL27" s="46"/>
      <c r="AM27" s="46"/>
      <c r="AN27" s="46"/>
      <c r="AO27" s="46"/>
      <c r="AP27" s="46"/>
      <c r="AQ27" s="2"/>
      <c r="AR27" s="46"/>
      <c r="AS27" s="46"/>
      <c r="AU27" s="46"/>
      <c r="AV27" s="46"/>
      <c r="AW27" s="46"/>
      <c r="AX27" s="133"/>
      <c r="AY27" s="2"/>
      <c r="AZ27" s="2"/>
      <c r="BA27" s="9">
        <f>N27+AL27</f>
        <v>0</v>
      </c>
      <c r="BE27" s="2"/>
      <c r="BF27" s="2"/>
      <c r="BG27" s="2"/>
      <c r="BH27" s="2"/>
      <c r="BI27" s="2"/>
      <c r="BJ27" s="2"/>
      <c r="BK27" s="2"/>
      <c r="BL27" s="2"/>
      <c r="BM27" s="2"/>
      <c r="BN27" s="2"/>
      <c r="BO27" s="2"/>
      <c r="BP27" s="2"/>
    </row>
    <row r="28" spans="1:68" ht="12.75" customHeight="1" x14ac:dyDescent="0.2">
      <c r="A28" s="46"/>
      <c r="B28" s="117" t="s">
        <v>1674</v>
      </c>
      <c r="C28" s="46"/>
      <c r="D28" s="46"/>
      <c r="E28" s="46"/>
      <c r="F28" s="46"/>
      <c r="G28" s="46"/>
      <c r="H28" s="46"/>
      <c r="I28" s="30"/>
      <c r="J28" s="15"/>
      <c r="K28" s="15"/>
      <c r="L28" s="46"/>
      <c r="M28" s="76"/>
      <c r="N28" s="76"/>
      <c r="O28" s="141"/>
      <c r="P28" s="46"/>
      <c r="Q28" s="46"/>
      <c r="R28" s="28"/>
      <c r="S28" s="2"/>
      <c r="T28" s="11"/>
      <c r="U28" s="15" t="s">
        <v>15</v>
      </c>
      <c r="W28" s="11"/>
      <c r="X28" s="11"/>
      <c r="Y28" s="46"/>
      <c r="Z28" s="46"/>
      <c r="AA28" s="46"/>
      <c r="AB28" s="46"/>
      <c r="AC28" s="46"/>
      <c r="AD28" s="46"/>
      <c r="AE28" s="46"/>
      <c r="AF28" s="13"/>
      <c r="AG28" s="46"/>
      <c r="AH28" s="11" t="s">
        <v>8</v>
      </c>
      <c r="AI28" s="11">
        <v>0</v>
      </c>
      <c r="AJ28" s="11" t="s">
        <v>7</v>
      </c>
      <c r="AK28" s="46"/>
      <c r="AL28" s="46"/>
      <c r="AM28" s="46"/>
      <c r="AN28" s="46"/>
      <c r="AO28" s="46"/>
      <c r="AP28" s="46"/>
      <c r="AQ28" s="2"/>
      <c r="AR28" s="46"/>
      <c r="AS28" s="46"/>
      <c r="AU28" s="46"/>
      <c r="AV28" s="46"/>
      <c r="AW28" s="46"/>
      <c r="AX28" s="133"/>
      <c r="AY28" s="2"/>
      <c r="AZ28" s="2"/>
      <c r="BA28" s="9">
        <f>N28+AL28</f>
        <v>0</v>
      </c>
      <c r="BE28" s="2"/>
      <c r="BF28" s="2"/>
      <c r="BG28" s="2"/>
      <c r="BH28" s="2"/>
      <c r="BI28" s="2"/>
      <c r="BJ28" s="2"/>
      <c r="BK28" s="2"/>
      <c r="BL28" s="2"/>
      <c r="BM28" s="2"/>
      <c r="BN28" s="2"/>
      <c r="BO28" s="2"/>
      <c r="BP28" s="2"/>
    </row>
    <row r="29" spans="1:68" ht="12.75" customHeight="1" x14ac:dyDescent="0.2">
      <c r="A29" s="46"/>
      <c r="B29" s="117" t="s">
        <v>1674</v>
      </c>
      <c r="C29" s="46"/>
      <c r="D29" s="46"/>
      <c r="E29" s="46"/>
      <c r="F29" s="46"/>
      <c r="G29" s="46"/>
      <c r="H29" s="46"/>
      <c r="I29" s="30"/>
      <c r="J29" s="15"/>
      <c r="K29" s="15"/>
      <c r="L29" s="46"/>
      <c r="M29" s="76"/>
      <c r="N29" s="76"/>
      <c r="O29" s="141"/>
      <c r="P29" s="46"/>
      <c r="Q29" s="46"/>
      <c r="R29" s="28"/>
      <c r="S29" s="2"/>
      <c r="T29" s="11"/>
      <c r="U29" s="15" t="s">
        <v>15</v>
      </c>
      <c r="W29" s="11"/>
      <c r="X29" s="11"/>
      <c r="Y29" s="46"/>
      <c r="Z29" s="46"/>
      <c r="AA29" s="46"/>
      <c r="AB29" s="46"/>
      <c r="AC29" s="46"/>
      <c r="AD29" s="46"/>
      <c r="AE29" s="46"/>
      <c r="AF29" s="13"/>
      <c r="AG29" s="46"/>
      <c r="AH29" s="11" t="s">
        <v>8</v>
      </c>
      <c r="AI29" s="11">
        <v>0</v>
      </c>
      <c r="AJ29" s="11" t="s">
        <v>7</v>
      </c>
      <c r="AK29" s="46"/>
      <c r="AL29" s="46"/>
      <c r="AM29" s="46"/>
      <c r="AN29" s="46"/>
      <c r="AO29" s="46"/>
      <c r="AP29" s="46"/>
      <c r="AQ29" s="2"/>
      <c r="AR29" s="46"/>
      <c r="AS29" s="46"/>
      <c r="AU29" s="46"/>
      <c r="AV29" s="46"/>
      <c r="AW29" s="46"/>
      <c r="AX29" s="133"/>
      <c r="AY29" s="2"/>
      <c r="AZ29" s="2"/>
      <c r="BA29" s="9">
        <f>N29+AL29</f>
        <v>0</v>
      </c>
      <c r="BE29" s="2"/>
      <c r="BF29" s="2"/>
      <c r="BG29" s="2"/>
      <c r="BH29" s="2"/>
      <c r="BI29" s="2"/>
      <c r="BJ29" s="2"/>
      <c r="BK29" s="2"/>
      <c r="BL29" s="2"/>
      <c r="BM29" s="2"/>
      <c r="BN29" s="2"/>
      <c r="BO29" s="2"/>
      <c r="BP29" s="2"/>
    </row>
    <row r="30" spans="1:68" ht="12.75" customHeight="1" x14ac:dyDescent="0.2">
      <c r="A30" s="46"/>
      <c r="B30" s="117" t="s">
        <v>1674</v>
      </c>
      <c r="C30" s="46"/>
      <c r="D30" s="46"/>
      <c r="E30" s="46"/>
      <c r="F30" s="46"/>
      <c r="G30" s="46"/>
      <c r="H30" s="46"/>
      <c r="I30" s="30"/>
      <c r="J30" s="15"/>
      <c r="K30" s="15"/>
      <c r="L30" s="46"/>
      <c r="M30" s="76"/>
      <c r="N30" s="76"/>
      <c r="O30" s="141"/>
      <c r="P30" s="46"/>
      <c r="Q30" s="46"/>
      <c r="R30" s="28"/>
      <c r="S30" s="2"/>
      <c r="T30" s="11"/>
      <c r="U30" s="15" t="s">
        <v>15</v>
      </c>
      <c r="W30" s="11"/>
      <c r="X30" s="11"/>
      <c r="Y30" s="46"/>
      <c r="Z30" s="46"/>
      <c r="AA30" s="46"/>
      <c r="AB30" s="46"/>
      <c r="AC30" s="46"/>
      <c r="AD30" s="46"/>
      <c r="AE30" s="46"/>
      <c r="AF30" s="13"/>
      <c r="AG30" s="46"/>
      <c r="AH30" s="11" t="s">
        <v>8</v>
      </c>
      <c r="AI30" s="11">
        <v>0</v>
      </c>
      <c r="AJ30" s="11" t="s">
        <v>7</v>
      </c>
      <c r="AK30" s="46"/>
      <c r="AL30" s="46"/>
      <c r="AM30" s="46"/>
      <c r="AN30" s="46"/>
      <c r="AO30" s="46"/>
      <c r="AP30" s="46"/>
      <c r="AQ30" s="2"/>
      <c r="AR30" s="46"/>
      <c r="AS30" s="46"/>
      <c r="AU30" s="46"/>
      <c r="AV30" s="46"/>
      <c r="AW30" s="46"/>
      <c r="AX30" s="133"/>
      <c r="AY30" s="2"/>
      <c r="AZ30" s="2"/>
      <c r="BA30" s="9">
        <f>N30+AL30</f>
        <v>0</v>
      </c>
      <c r="BE30" s="2"/>
      <c r="BF30" s="2"/>
      <c r="BG30" s="2"/>
      <c r="BH30" s="2"/>
      <c r="BI30" s="2"/>
      <c r="BJ30" s="2"/>
      <c r="BK30" s="2"/>
      <c r="BL30" s="2"/>
      <c r="BM30" s="2"/>
      <c r="BN30" s="2"/>
      <c r="BO30" s="2"/>
      <c r="BP30" s="2"/>
    </row>
    <row r="31" spans="1:68" ht="12.75" customHeight="1" x14ac:dyDescent="0.2">
      <c r="A31" s="46"/>
      <c r="B31" s="117" t="s">
        <v>1674</v>
      </c>
      <c r="C31" s="46"/>
      <c r="D31" s="46"/>
      <c r="E31" s="46"/>
      <c r="F31" s="46"/>
      <c r="G31" s="46"/>
      <c r="H31" s="46"/>
      <c r="I31" s="30"/>
      <c r="J31" s="15"/>
      <c r="K31" s="15"/>
      <c r="L31" s="46"/>
      <c r="M31" s="76"/>
      <c r="N31" s="76"/>
      <c r="O31" s="141"/>
      <c r="P31" s="46"/>
      <c r="Q31" s="46"/>
      <c r="R31" s="30"/>
      <c r="S31" s="2"/>
      <c r="T31" s="11"/>
      <c r="U31" s="15" t="s">
        <v>15</v>
      </c>
      <c r="W31" s="11"/>
      <c r="X31" s="11"/>
      <c r="Y31" s="46"/>
      <c r="Z31" s="46"/>
      <c r="AA31" s="46"/>
      <c r="AB31" s="46"/>
      <c r="AC31" s="46"/>
      <c r="AD31" s="46"/>
      <c r="AE31" s="46"/>
      <c r="AF31" s="13"/>
      <c r="AG31" s="46"/>
      <c r="AH31" s="11" t="s">
        <v>8</v>
      </c>
      <c r="AI31" s="11">
        <v>0</v>
      </c>
      <c r="AJ31" s="11" t="s">
        <v>7</v>
      </c>
      <c r="AK31" s="46"/>
      <c r="AL31" s="46"/>
      <c r="AM31" s="46"/>
      <c r="AN31" s="46"/>
      <c r="AO31" s="46"/>
      <c r="AP31" s="46"/>
      <c r="AQ31" s="2"/>
      <c r="AR31" s="46"/>
      <c r="AS31" s="46"/>
      <c r="AU31" s="46"/>
      <c r="AV31" s="46"/>
      <c r="AW31" s="46"/>
      <c r="AX31" s="133"/>
      <c r="AY31" s="2"/>
      <c r="AZ31" s="2"/>
      <c r="BA31" s="9">
        <f>N31+AL31</f>
        <v>0</v>
      </c>
      <c r="BE31" s="2"/>
      <c r="BF31" s="2"/>
      <c r="BG31" s="2"/>
      <c r="BH31" s="2"/>
      <c r="BI31" s="2"/>
      <c r="BJ31" s="2"/>
      <c r="BK31" s="2"/>
      <c r="BL31" s="2"/>
      <c r="BM31" s="2"/>
      <c r="BN31" s="2"/>
      <c r="BO31" s="2"/>
      <c r="BP31" s="2"/>
    </row>
    <row r="32" spans="1:68" ht="12.75" customHeight="1" x14ac:dyDescent="0.2">
      <c r="A32" s="46"/>
      <c r="B32" s="117" t="s">
        <v>1674</v>
      </c>
      <c r="C32" s="46"/>
      <c r="D32" s="46"/>
      <c r="E32" s="46"/>
      <c r="F32" s="46"/>
      <c r="G32" s="46"/>
      <c r="H32" s="46"/>
      <c r="I32" s="30"/>
      <c r="J32" s="15"/>
      <c r="K32" s="15"/>
      <c r="L32" s="46"/>
      <c r="M32" s="76"/>
      <c r="N32" s="76"/>
      <c r="O32" s="141"/>
      <c r="P32" s="46"/>
      <c r="Q32" s="46"/>
      <c r="R32" s="30"/>
      <c r="S32" s="2"/>
      <c r="T32" s="11"/>
      <c r="U32" s="15" t="s">
        <v>15</v>
      </c>
      <c r="W32" s="11"/>
      <c r="X32" s="11"/>
      <c r="Y32" s="46"/>
      <c r="Z32" s="46"/>
      <c r="AA32" s="46"/>
      <c r="AB32" s="46"/>
      <c r="AC32" s="46"/>
      <c r="AD32" s="46"/>
      <c r="AE32" s="46"/>
      <c r="AF32" s="13"/>
      <c r="AG32" s="46"/>
      <c r="AH32" s="11" t="s">
        <v>8</v>
      </c>
      <c r="AI32" s="11">
        <v>0</v>
      </c>
      <c r="AJ32" s="11" t="s">
        <v>7</v>
      </c>
      <c r="AK32" s="46"/>
      <c r="AL32" s="46"/>
      <c r="AM32" s="46"/>
      <c r="AN32" s="46"/>
      <c r="AO32" s="46"/>
      <c r="AP32" s="46"/>
      <c r="AQ32" s="2"/>
      <c r="AR32" s="46"/>
      <c r="AS32" s="46"/>
      <c r="AU32" s="46"/>
      <c r="AV32" s="46"/>
      <c r="AW32" s="46"/>
      <c r="AX32" s="133"/>
      <c r="AY32" s="2"/>
      <c r="AZ32" s="2"/>
      <c r="BA32" s="9">
        <f>N32+AL32</f>
        <v>0</v>
      </c>
      <c r="BE32" s="2"/>
      <c r="BF32" s="2"/>
      <c r="BG32" s="2"/>
      <c r="BH32" s="2"/>
      <c r="BI32" s="2"/>
      <c r="BJ32" s="2"/>
      <c r="BK32" s="2"/>
      <c r="BL32" s="2"/>
      <c r="BM32" s="2"/>
      <c r="BN32" s="2"/>
      <c r="BO32" s="2"/>
      <c r="BP32" s="2"/>
    </row>
    <row r="33" spans="1:68" ht="12.75" customHeight="1" x14ac:dyDescent="0.2">
      <c r="A33" s="46"/>
      <c r="B33" s="117" t="s">
        <v>1674</v>
      </c>
      <c r="C33" s="46"/>
      <c r="D33" s="46"/>
      <c r="E33" s="46"/>
      <c r="F33" s="46"/>
      <c r="G33" s="46"/>
      <c r="H33" s="46"/>
      <c r="I33" s="30"/>
      <c r="J33" s="15"/>
      <c r="K33" s="15"/>
      <c r="L33" s="46"/>
      <c r="M33" s="76"/>
      <c r="N33" s="76"/>
      <c r="O33" s="141"/>
      <c r="P33" s="46"/>
      <c r="Q33" s="46"/>
      <c r="R33" s="30"/>
      <c r="S33" s="2"/>
      <c r="T33" s="11"/>
      <c r="U33" s="15" t="s">
        <v>15</v>
      </c>
      <c r="W33" s="11"/>
      <c r="X33" s="11"/>
      <c r="Y33" s="46"/>
      <c r="Z33" s="46"/>
      <c r="AA33" s="46"/>
      <c r="AB33" s="46"/>
      <c r="AC33" s="46"/>
      <c r="AD33" s="46"/>
      <c r="AE33" s="46"/>
      <c r="AF33" s="13"/>
      <c r="AG33" s="46"/>
      <c r="AH33" s="11" t="s">
        <v>8</v>
      </c>
      <c r="AI33" s="11">
        <v>0</v>
      </c>
      <c r="AJ33" s="11" t="s">
        <v>7</v>
      </c>
      <c r="AK33" s="46"/>
      <c r="AL33" s="46"/>
      <c r="AM33" s="46"/>
      <c r="AN33" s="46"/>
      <c r="AO33" s="46"/>
      <c r="AP33" s="46"/>
      <c r="AQ33" s="2"/>
      <c r="AR33" s="46"/>
      <c r="AS33" s="46"/>
      <c r="AU33" s="46"/>
      <c r="AV33" s="46"/>
      <c r="AW33" s="46"/>
      <c r="AX33" s="133"/>
      <c r="AY33" s="2"/>
      <c r="AZ33" s="2"/>
      <c r="BA33" s="9">
        <f>N33+AL33</f>
        <v>0</v>
      </c>
      <c r="BE33" s="2"/>
      <c r="BF33" s="2"/>
      <c r="BG33" s="2"/>
      <c r="BH33" s="2"/>
      <c r="BI33" s="2"/>
      <c r="BJ33" s="2"/>
      <c r="BK33" s="2"/>
      <c r="BL33" s="2"/>
      <c r="BM33" s="2"/>
      <c r="BN33" s="2"/>
      <c r="BO33" s="2"/>
      <c r="BP33" s="2"/>
    </row>
    <row r="34" spans="1:68" ht="12.75" customHeight="1" x14ac:dyDescent="0.2">
      <c r="A34" s="46"/>
      <c r="B34" s="117" t="s">
        <v>1674</v>
      </c>
      <c r="C34" s="46"/>
      <c r="D34" s="46"/>
      <c r="E34" s="46"/>
      <c r="F34" s="46"/>
      <c r="G34" s="46"/>
      <c r="H34" s="46"/>
      <c r="I34" s="30"/>
      <c r="J34" s="15"/>
      <c r="K34" s="15"/>
      <c r="L34" s="46"/>
      <c r="M34" s="76"/>
      <c r="N34" s="76"/>
      <c r="O34" s="141"/>
      <c r="P34" s="46"/>
      <c r="Q34" s="46"/>
      <c r="R34" s="30"/>
      <c r="S34" s="2"/>
      <c r="T34" s="11"/>
      <c r="U34" s="15" t="s">
        <v>15</v>
      </c>
      <c r="W34" s="11"/>
      <c r="X34" s="11"/>
      <c r="Y34" s="46"/>
      <c r="Z34" s="46"/>
      <c r="AA34" s="46"/>
      <c r="AB34" s="46"/>
      <c r="AC34" s="46"/>
      <c r="AD34" s="46"/>
      <c r="AE34" s="46"/>
      <c r="AF34" s="13"/>
      <c r="AG34" s="46"/>
      <c r="AH34" s="11" t="s">
        <v>8</v>
      </c>
      <c r="AI34" s="11">
        <v>0</v>
      </c>
      <c r="AJ34" s="11" t="s">
        <v>7</v>
      </c>
      <c r="AK34" s="46"/>
      <c r="AL34" s="46"/>
      <c r="AM34" s="46"/>
      <c r="AN34" s="46"/>
      <c r="AO34" s="46"/>
      <c r="AP34" s="46"/>
      <c r="AQ34" s="2"/>
      <c r="AR34" s="46"/>
      <c r="AS34" s="46"/>
      <c r="AU34" s="46"/>
      <c r="AV34" s="46"/>
      <c r="AW34" s="46"/>
      <c r="AX34" s="133"/>
      <c r="AY34" s="2"/>
      <c r="AZ34" s="2"/>
      <c r="BA34" s="9">
        <f>N34+AL34</f>
        <v>0</v>
      </c>
      <c r="BE34" s="2"/>
      <c r="BF34" s="2"/>
      <c r="BG34" s="2"/>
      <c r="BH34" s="2"/>
      <c r="BI34" s="2"/>
      <c r="BJ34" s="2"/>
      <c r="BK34" s="2"/>
      <c r="BL34" s="2"/>
      <c r="BM34" s="2"/>
      <c r="BN34" s="2"/>
      <c r="BO34" s="2"/>
      <c r="BP34" s="2"/>
    </row>
    <row r="35" spans="1:68" ht="12.75" customHeight="1" x14ac:dyDescent="0.2">
      <c r="A35" s="46"/>
      <c r="B35" s="117" t="s">
        <v>1674</v>
      </c>
      <c r="C35" s="46"/>
      <c r="D35" s="46"/>
      <c r="E35" s="46"/>
      <c r="F35" s="46"/>
      <c r="G35" s="46"/>
      <c r="H35" s="46"/>
      <c r="I35" s="30"/>
      <c r="J35" s="15"/>
      <c r="K35" s="15"/>
      <c r="L35" s="46"/>
      <c r="M35" s="76"/>
      <c r="N35" s="76"/>
      <c r="O35" s="141"/>
      <c r="P35" s="46"/>
      <c r="Q35" s="46"/>
      <c r="R35" s="30"/>
      <c r="S35" s="2"/>
      <c r="T35" s="11"/>
      <c r="U35" s="15" t="s">
        <v>15</v>
      </c>
      <c r="W35" s="11"/>
      <c r="X35" s="11"/>
      <c r="Y35" s="46"/>
      <c r="Z35" s="46"/>
      <c r="AA35" s="46"/>
      <c r="AB35" s="46"/>
      <c r="AC35" s="46"/>
      <c r="AD35" s="46"/>
      <c r="AE35" s="46"/>
      <c r="AF35" s="13"/>
      <c r="AG35" s="46"/>
      <c r="AH35" s="11" t="s">
        <v>8</v>
      </c>
      <c r="AI35" s="11">
        <v>0</v>
      </c>
      <c r="AJ35" s="11" t="s">
        <v>7</v>
      </c>
      <c r="AK35" s="46"/>
      <c r="AL35" s="46"/>
      <c r="AM35" s="46"/>
      <c r="AN35" s="46"/>
      <c r="AO35" s="46"/>
      <c r="AP35" s="46"/>
      <c r="AQ35" s="2"/>
      <c r="AR35" s="46"/>
      <c r="AS35" s="46"/>
      <c r="AU35" s="46"/>
      <c r="AV35" s="46"/>
      <c r="AW35" s="46"/>
      <c r="AX35" s="133"/>
      <c r="AY35" s="2"/>
      <c r="AZ35" s="2"/>
      <c r="BA35" s="9">
        <f>N35+AL35</f>
        <v>0</v>
      </c>
      <c r="BE35" s="2"/>
      <c r="BF35" s="2"/>
      <c r="BG35" s="2"/>
      <c r="BH35" s="2"/>
      <c r="BI35" s="2"/>
      <c r="BJ35" s="2"/>
      <c r="BK35" s="2"/>
      <c r="BL35" s="2"/>
      <c r="BM35" s="2"/>
      <c r="BN35" s="2"/>
      <c r="BO35" s="2"/>
      <c r="BP35" s="2"/>
    </row>
    <row r="36" spans="1:68" ht="12.75" customHeight="1" x14ac:dyDescent="0.2">
      <c r="A36" s="46"/>
      <c r="B36" s="117" t="s">
        <v>1674</v>
      </c>
      <c r="C36" s="46"/>
      <c r="D36" s="46"/>
      <c r="E36" s="46"/>
      <c r="F36" s="46"/>
      <c r="G36" s="46"/>
      <c r="H36" s="46"/>
      <c r="I36" s="30"/>
      <c r="J36" s="15"/>
      <c r="K36" s="15"/>
      <c r="L36" s="46"/>
      <c r="M36" s="76"/>
      <c r="N36" s="76"/>
      <c r="O36" s="141"/>
      <c r="P36" s="46"/>
      <c r="Q36" s="46"/>
      <c r="R36" s="30"/>
      <c r="S36" s="2"/>
      <c r="T36" s="11"/>
      <c r="U36" s="15" t="s">
        <v>15</v>
      </c>
      <c r="W36" s="11"/>
      <c r="X36" s="11"/>
      <c r="Y36" s="46"/>
      <c r="Z36" s="46"/>
      <c r="AA36" s="46"/>
      <c r="AB36" s="46"/>
      <c r="AC36" s="46"/>
      <c r="AD36" s="46"/>
      <c r="AE36" s="46"/>
      <c r="AF36" s="13"/>
      <c r="AG36" s="46"/>
      <c r="AH36" s="11" t="s">
        <v>8</v>
      </c>
      <c r="AI36" s="11">
        <v>0</v>
      </c>
      <c r="AJ36" s="11" t="s">
        <v>7</v>
      </c>
      <c r="AK36" s="46"/>
      <c r="AL36" s="46"/>
      <c r="AM36" s="46"/>
      <c r="AN36" s="46"/>
      <c r="AO36" s="46"/>
      <c r="AP36" s="46"/>
      <c r="AQ36" s="2"/>
      <c r="AR36" s="46"/>
      <c r="AS36" s="46"/>
      <c r="AU36" s="46"/>
      <c r="AV36" s="46"/>
      <c r="AW36" s="46"/>
      <c r="AX36" s="133"/>
      <c r="AY36" s="2"/>
      <c r="AZ36" s="2"/>
      <c r="BA36" s="9">
        <f>N36+AL36</f>
        <v>0</v>
      </c>
      <c r="BE36" s="2"/>
      <c r="BF36" s="2"/>
      <c r="BG36" s="2"/>
      <c r="BH36" s="2"/>
      <c r="BI36" s="2"/>
      <c r="BJ36" s="2"/>
      <c r="BK36" s="2"/>
      <c r="BL36" s="2"/>
      <c r="BM36" s="2"/>
      <c r="BN36" s="2"/>
      <c r="BO36" s="2"/>
      <c r="BP36" s="2"/>
    </row>
    <row r="37" spans="1:68" ht="12.75" customHeight="1" x14ac:dyDescent="0.2">
      <c r="A37" s="46"/>
      <c r="B37" s="117" t="s">
        <v>1674</v>
      </c>
      <c r="C37" s="46"/>
      <c r="D37" s="46"/>
      <c r="E37" s="46"/>
      <c r="F37" s="46"/>
      <c r="G37" s="46"/>
      <c r="H37" s="46"/>
      <c r="I37" s="30"/>
      <c r="J37" s="15"/>
      <c r="K37" s="15"/>
      <c r="L37" s="46"/>
      <c r="M37" s="76"/>
      <c r="N37" s="76"/>
      <c r="O37" s="141"/>
      <c r="P37" s="46"/>
      <c r="Q37" s="46"/>
      <c r="R37" s="30"/>
      <c r="S37" s="2"/>
      <c r="T37" s="11"/>
      <c r="U37" s="15" t="s">
        <v>15</v>
      </c>
      <c r="W37" s="11"/>
      <c r="X37" s="11"/>
      <c r="Y37" s="46"/>
      <c r="Z37" s="46"/>
      <c r="AA37" s="46"/>
      <c r="AB37" s="46"/>
      <c r="AC37" s="46"/>
      <c r="AD37" s="46"/>
      <c r="AE37" s="46"/>
      <c r="AF37" s="13"/>
      <c r="AG37" s="46"/>
      <c r="AH37" s="11" t="s">
        <v>8</v>
      </c>
      <c r="AI37" s="11">
        <v>0</v>
      </c>
      <c r="AJ37" s="11" t="s">
        <v>7</v>
      </c>
      <c r="AK37" s="46"/>
      <c r="AL37" s="46"/>
      <c r="AM37" s="46"/>
      <c r="AN37" s="46"/>
      <c r="AO37" s="46"/>
      <c r="AP37" s="46"/>
      <c r="AQ37" s="2"/>
      <c r="AR37" s="46"/>
      <c r="AS37" s="46"/>
      <c r="AU37" s="46"/>
      <c r="AV37" s="46"/>
      <c r="AW37" s="46"/>
      <c r="AX37" s="133"/>
      <c r="AY37" s="2"/>
      <c r="AZ37" s="2"/>
      <c r="BA37" s="9">
        <f>N37+AL37</f>
        <v>0</v>
      </c>
      <c r="BE37" s="2"/>
      <c r="BF37" s="2"/>
      <c r="BG37" s="2"/>
      <c r="BH37" s="2"/>
      <c r="BI37" s="2"/>
      <c r="BJ37" s="2"/>
      <c r="BK37" s="2"/>
      <c r="BL37" s="2"/>
      <c r="BM37" s="2"/>
      <c r="BN37" s="2"/>
      <c r="BO37" s="2"/>
      <c r="BP37" s="2"/>
    </row>
    <row r="38" spans="1:68" ht="12.75" customHeight="1" x14ac:dyDescent="0.2">
      <c r="A38" s="46"/>
      <c r="B38" s="117" t="s">
        <v>1674</v>
      </c>
      <c r="C38" s="46"/>
      <c r="D38" s="46"/>
      <c r="E38" s="46"/>
      <c r="F38" s="46"/>
      <c r="G38" s="46"/>
      <c r="H38" s="46"/>
      <c r="I38" s="30"/>
      <c r="J38" s="15"/>
      <c r="K38" s="15"/>
      <c r="L38" s="46"/>
      <c r="M38" s="76"/>
      <c r="N38" s="76"/>
      <c r="O38" s="141"/>
      <c r="P38" s="46"/>
      <c r="Q38" s="46"/>
      <c r="R38" s="30"/>
      <c r="S38" s="2"/>
      <c r="T38" s="11"/>
      <c r="U38" s="15" t="s">
        <v>15</v>
      </c>
      <c r="W38" s="11"/>
      <c r="X38" s="11"/>
      <c r="Y38" s="46"/>
      <c r="Z38" s="46"/>
      <c r="AA38" s="46"/>
      <c r="AB38" s="46"/>
      <c r="AC38" s="46"/>
      <c r="AD38" s="46"/>
      <c r="AE38" s="46"/>
      <c r="AF38" s="13"/>
      <c r="AG38" s="46"/>
      <c r="AH38" s="11" t="s">
        <v>8</v>
      </c>
      <c r="AI38" s="11">
        <v>0</v>
      </c>
      <c r="AJ38" s="11" t="s">
        <v>7</v>
      </c>
      <c r="AK38" s="46"/>
      <c r="AL38" s="46"/>
      <c r="AM38" s="46"/>
      <c r="AN38" s="46"/>
      <c r="AO38" s="46"/>
      <c r="AP38" s="46"/>
      <c r="AQ38" s="2"/>
      <c r="AR38" s="46"/>
      <c r="AS38" s="46"/>
      <c r="AU38" s="46"/>
      <c r="AV38" s="46"/>
      <c r="AW38" s="46"/>
      <c r="AX38" s="133"/>
      <c r="AY38" s="2"/>
      <c r="AZ38" s="2"/>
      <c r="BA38" s="9">
        <f>N38+AL38</f>
        <v>0</v>
      </c>
      <c r="BE38" s="2"/>
      <c r="BF38" s="2"/>
      <c r="BG38" s="2"/>
      <c r="BH38" s="2"/>
      <c r="BI38" s="2"/>
      <c r="BJ38" s="2"/>
      <c r="BK38" s="2"/>
      <c r="BL38" s="2"/>
      <c r="BM38" s="2"/>
      <c r="BN38" s="2"/>
      <c r="BO38" s="2"/>
      <c r="BP38" s="2"/>
    </row>
    <row r="39" spans="1:68" ht="12.75" customHeight="1" x14ac:dyDescent="0.2">
      <c r="A39" s="46"/>
      <c r="B39" s="117" t="s">
        <v>1674</v>
      </c>
      <c r="C39" s="46"/>
      <c r="D39" s="46"/>
      <c r="E39" s="46"/>
      <c r="F39" s="46"/>
      <c r="G39" s="46"/>
      <c r="H39" s="46"/>
      <c r="I39" s="30"/>
      <c r="J39" s="15"/>
      <c r="K39" s="15"/>
      <c r="L39" s="46"/>
      <c r="M39" s="76"/>
      <c r="N39" s="76"/>
      <c r="O39" s="141"/>
      <c r="P39" s="46"/>
      <c r="Q39" s="46"/>
      <c r="R39" s="30"/>
      <c r="S39" s="2"/>
      <c r="T39" s="11"/>
      <c r="U39" s="15" t="s">
        <v>15</v>
      </c>
      <c r="W39" s="11"/>
      <c r="X39" s="11"/>
      <c r="Y39" s="46"/>
      <c r="Z39" s="46"/>
      <c r="AA39" s="46"/>
      <c r="AB39" s="46"/>
      <c r="AC39" s="46"/>
      <c r="AD39" s="46"/>
      <c r="AE39" s="46"/>
      <c r="AF39" s="13"/>
      <c r="AG39" s="46"/>
      <c r="AH39" s="11" t="s">
        <v>8</v>
      </c>
      <c r="AI39" s="11">
        <v>0</v>
      </c>
      <c r="AJ39" s="11" t="s">
        <v>7</v>
      </c>
      <c r="AK39" s="46"/>
      <c r="AL39" s="46"/>
      <c r="AM39" s="46"/>
      <c r="AN39" s="46"/>
      <c r="AO39" s="46"/>
      <c r="AP39" s="46"/>
      <c r="AQ39" s="2"/>
      <c r="AR39" s="46"/>
      <c r="AS39" s="46"/>
      <c r="AU39" s="46"/>
      <c r="AV39" s="46"/>
      <c r="AW39" s="46"/>
      <c r="AX39" s="133"/>
      <c r="AY39" s="2"/>
      <c r="AZ39" s="2"/>
      <c r="BA39" s="9">
        <f>N39+AL39</f>
        <v>0</v>
      </c>
      <c r="BE39" s="2"/>
      <c r="BF39" s="2"/>
      <c r="BG39" s="2"/>
      <c r="BH39" s="2"/>
      <c r="BI39" s="2"/>
      <c r="BJ39" s="2"/>
      <c r="BK39" s="2"/>
      <c r="BL39" s="2"/>
      <c r="BM39" s="2"/>
      <c r="BN39" s="2"/>
      <c r="BO39" s="2"/>
      <c r="BP39" s="2"/>
    </row>
    <row r="40" spans="1:68" ht="12.75" customHeight="1" x14ac:dyDescent="0.2">
      <c r="A40" s="46"/>
      <c r="B40" s="117" t="s">
        <v>1674</v>
      </c>
      <c r="C40" s="46"/>
      <c r="D40" s="46"/>
      <c r="E40" s="46"/>
      <c r="F40" s="46"/>
      <c r="G40" s="46"/>
      <c r="H40" s="46"/>
      <c r="I40" s="30"/>
      <c r="J40" s="15"/>
      <c r="K40" s="15"/>
      <c r="L40" s="46"/>
      <c r="M40" s="76"/>
      <c r="N40" s="76"/>
      <c r="O40" s="141"/>
      <c r="P40" s="46"/>
      <c r="Q40" s="46"/>
      <c r="R40" s="30"/>
      <c r="S40" s="2"/>
      <c r="T40" s="11"/>
      <c r="U40" s="15" t="s">
        <v>15</v>
      </c>
      <c r="W40" s="11"/>
      <c r="X40" s="11"/>
      <c r="Y40" s="46"/>
      <c r="Z40" s="46"/>
      <c r="AA40" s="46"/>
      <c r="AB40" s="46"/>
      <c r="AC40" s="46"/>
      <c r="AD40" s="46"/>
      <c r="AE40" s="46"/>
      <c r="AF40" s="13"/>
      <c r="AG40" s="46"/>
      <c r="AH40" s="11" t="s">
        <v>8</v>
      </c>
      <c r="AI40" s="11">
        <v>0</v>
      </c>
      <c r="AJ40" s="11" t="s">
        <v>7</v>
      </c>
      <c r="AK40" s="46"/>
      <c r="AL40" s="46"/>
      <c r="AM40" s="46"/>
      <c r="AN40" s="46"/>
      <c r="AO40" s="46"/>
      <c r="AP40" s="46"/>
      <c r="AQ40" s="2"/>
      <c r="AR40" s="46"/>
      <c r="AS40" s="46"/>
      <c r="AU40" s="46"/>
      <c r="AV40" s="46"/>
      <c r="AW40" s="46"/>
      <c r="AX40" s="133"/>
      <c r="AY40" s="2"/>
      <c r="AZ40" s="2"/>
      <c r="BA40" s="9">
        <f>N40+AL40</f>
        <v>0</v>
      </c>
      <c r="BE40" s="2"/>
      <c r="BF40" s="2"/>
      <c r="BG40" s="2"/>
      <c r="BH40" s="2"/>
      <c r="BI40" s="2"/>
      <c r="BJ40" s="2"/>
      <c r="BK40" s="2"/>
      <c r="BL40" s="2"/>
      <c r="BM40" s="2"/>
      <c r="BN40" s="2"/>
      <c r="BO40" s="2"/>
      <c r="BP40" s="2"/>
    </row>
    <row r="41" spans="1:68" ht="12.75" customHeight="1" x14ac:dyDescent="0.2">
      <c r="A41" s="46"/>
      <c r="B41" s="117" t="s">
        <v>1674</v>
      </c>
      <c r="C41" s="46"/>
      <c r="D41" s="46"/>
      <c r="E41" s="46"/>
      <c r="F41" s="46"/>
      <c r="G41" s="46"/>
      <c r="H41" s="46"/>
      <c r="I41" s="30"/>
      <c r="J41" s="15"/>
      <c r="K41" s="15"/>
      <c r="L41" s="46"/>
      <c r="M41" s="76"/>
      <c r="N41" s="76"/>
      <c r="O41" s="141"/>
      <c r="P41" s="46"/>
      <c r="Q41" s="46"/>
      <c r="R41" s="30"/>
      <c r="S41" s="2"/>
      <c r="T41" s="11"/>
      <c r="U41" s="15" t="s">
        <v>15</v>
      </c>
      <c r="W41" s="11"/>
      <c r="X41" s="11"/>
      <c r="Y41" s="46"/>
      <c r="Z41" s="11" t="s">
        <v>1675</v>
      </c>
      <c r="AA41" s="46"/>
      <c r="AB41" s="46"/>
      <c r="AC41" s="46"/>
      <c r="AD41" s="46"/>
      <c r="AE41" s="46"/>
      <c r="AF41" s="13"/>
      <c r="AG41" s="46"/>
      <c r="AH41" s="11" t="s">
        <v>8</v>
      </c>
      <c r="AI41" s="11">
        <v>0</v>
      </c>
      <c r="AJ41" s="11" t="s">
        <v>7</v>
      </c>
      <c r="AK41" s="46"/>
      <c r="AL41" s="46"/>
      <c r="AM41" s="46"/>
      <c r="AN41" s="46"/>
      <c r="AO41" s="46"/>
      <c r="AP41" s="46"/>
      <c r="AQ41" s="2"/>
      <c r="AR41" s="46"/>
      <c r="AS41" s="46"/>
      <c r="AU41" s="46"/>
      <c r="AV41" s="46"/>
      <c r="AW41" s="46"/>
      <c r="AX41" s="133"/>
      <c r="AY41" s="2"/>
      <c r="AZ41" s="2"/>
      <c r="BA41" s="9">
        <f>N41+AL41</f>
        <v>0</v>
      </c>
      <c r="BE41" s="2"/>
      <c r="BF41" s="2"/>
      <c r="BG41" s="2"/>
      <c r="BH41" s="2"/>
      <c r="BI41" s="2"/>
      <c r="BJ41" s="2"/>
      <c r="BK41" s="2"/>
      <c r="BL41" s="2"/>
      <c r="BM41" s="2"/>
      <c r="BN41" s="2"/>
      <c r="BO41" s="2"/>
      <c r="BP41" s="2"/>
    </row>
    <row r="42" spans="1:68" ht="12.75" customHeight="1" x14ac:dyDescent="0.2">
      <c r="A42" s="46"/>
      <c r="B42" s="117" t="s">
        <v>1674</v>
      </c>
      <c r="C42" s="46"/>
      <c r="D42" s="46"/>
      <c r="E42" s="46"/>
      <c r="F42" s="46"/>
      <c r="G42" s="46"/>
      <c r="H42" s="46"/>
      <c r="I42" s="30"/>
      <c r="J42" s="15"/>
      <c r="K42" s="15"/>
      <c r="L42" s="46"/>
      <c r="M42" s="76"/>
      <c r="N42" s="76"/>
      <c r="O42" s="141"/>
      <c r="P42" s="46"/>
      <c r="Q42" s="46"/>
      <c r="R42" s="30"/>
      <c r="S42" s="2"/>
      <c r="T42" s="11"/>
      <c r="U42" s="15" t="s">
        <v>15</v>
      </c>
      <c r="W42" s="11"/>
      <c r="X42" s="11"/>
      <c r="Y42" s="46"/>
      <c r="Z42" s="46"/>
      <c r="AA42" s="46"/>
      <c r="AB42" s="46"/>
      <c r="AC42" s="46"/>
      <c r="AD42" s="46"/>
      <c r="AE42" s="46"/>
      <c r="AF42" s="13"/>
      <c r="AG42" s="46"/>
      <c r="AH42" s="11" t="s">
        <v>8</v>
      </c>
      <c r="AI42" s="11">
        <v>0</v>
      </c>
      <c r="AJ42" s="11" t="s">
        <v>7</v>
      </c>
      <c r="AK42" s="46"/>
      <c r="AL42" s="46"/>
      <c r="AM42" s="46"/>
      <c r="AN42" s="46"/>
      <c r="AO42" s="46"/>
      <c r="AP42" s="46"/>
      <c r="AQ42" s="2"/>
      <c r="AR42" s="46"/>
      <c r="AS42" s="46"/>
      <c r="AU42" s="46"/>
      <c r="AV42" s="46"/>
      <c r="AW42" s="46"/>
      <c r="AX42" s="133"/>
      <c r="AY42" s="2"/>
      <c r="AZ42" s="2"/>
      <c r="BA42" s="9">
        <f>N42+AL42</f>
        <v>0</v>
      </c>
      <c r="BE42" s="2"/>
      <c r="BF42" s="2"/>
      <c r="BG42" s="2"/>
      <c r="BH42" s="2"/>
      <c r="BI42" s="2"/>
      <c r="BJ42" s="2"/>
      <c r="BK42" s="2"/>
      <c r="BL42" s="2"/>
      <c r="BM42" s="2"/>
      <c r="BN42" s="2"/>
      <c r="BO42" s="2"/>
      <c r="BP42" s="2"/>
    </row>
    <row r="43" spans="1:68" ht="12.75" customHeight="1" x14ac:dyDescent="0.2">
      <c r="A43" s="46"/>
      <c r="B43" s="117" t="s">
        <v>1674</v>
      </c>
      <c r="C43" s="46"/>
      <c r="D43" s="46"/>
      <c r="E43" s="46"/>
      <c r="F43" s="46"/>
      <c r="G43" s="46"/>
      <c r="H43" s="46"/>
      <c r="I43" s="30"/>
      <c r="J43" s="15"/>
      <c r="K43" s="15"/>
      <c r="L43" s="46"/>
      <c r="M43" s="76"/>
      <c r="N43" s="76"/>
      <c r="O43" s="141"/>
      <c r="P43" s="46"/>
      <c r="Q43" s="46"/>
      <c r="R43" s="30"/>
      <c r="S43" s="2"/>
      <c r="T43" s="11"/>
      <c r="U43" s="15" t="s">
        <v>15</v>
      </c>
      <c r="W43" s="11"/>
      <c r="X43" s="11"/>
      <c r="Y43" s="46"/>
      <c r="Z43" s="46"/>
      <c r="AA43" s="46"/>
      <c r="AB43" s="46"/>
      <c r="AC43" s="46"/>
      <c r="AD43" s="46"/>
      <c r="AE43" s="46"/>
      <c r="AF43" s="13"/>
      <c r="AG43" s="46"/>
      <c r="AH43" s="11" t="s">
        <v>8</v>
      </c>
      <c r="AI43" s="11">
        <v>0</v>
      </c>
      <c r="AJ43" s="11" t="s">
        <v>7</v>
      </c>
      <c r="AK43" s="46"/>
      <c r="AL43" s="46"/>
      <c r="AM43" s="46"/>
      <c r="AN43" s="46"/>
      <c r="AO43" s="46"/>
      <c r="AP43" s="46"/>
      <c r="AQ43" s="2"/>
      <c r="AR43" s="46"/>
      <c r="AS43" s="46"/>
      <c r="AU43" s="46"/>
      <c r="AV43" s="46"/>
      <c r="AW43" s="46"/>
      <c r="AX43" s="133"/>
      <c r="AY43" s="2"/>
      <c r="AZ43" s="2"/>
      <c r="BA43" s="9">
        <f>N43+AL43</f>
        <v>0</v>
      </c>
      <c r="BE43" s="2"/>
      <c r="BF43" s="2"/>
      <c r="BG43" s="2"/>
      <c r="BH43" s="2"/>
      <c r="BI43" s="2"/>
      <c r="BJ43" s="2"/>
      <c r="BK43" s="2"/>
      <c r="BL43" s="2"/>
      <c r="BM43" s="2"/>
      <c r="BN43" s="2"/>
      <c r="BO43" s="2"/>
      <c r="BP43" s="2"/>
    </row>
    <row r="44" spans="1:68" ht="12.75" customHeight="1" x14ac:dyDescent="0.2">
      <c r="A44" s="46"/>
      <c r="B44" s="117" t="s">
        <v>1674</v>
      </c>
      <c r="C44" s="46"/>
      <c r="D44" s="46"/>
      <c r="E44" s="46"/>
      <c r="F44" s="46"/>
      <c r="G44" s="46"/>
      <c r="H44" s="46"/>
      <c r="I44" s="30"/>
      <c r="J44" s="15"/>
      <c r="K44" s="15"/>
      <c r="L44" s="46"/>
      <c r="M44" s="76"/>
      <c r="N44" s="76"/>
      <c r="O44" s="141"/>
      <c r="P44" s="46"/>
      <c r="Q44" s="46"/>
      <c r="R44" s="30"/>
      <c r="S44" s="2"/>
      <c r="T44" s="11"/>
      <c r="U44" s="15" t="s">
        <v>15</v>
      </c>
      <c r="W44" s="11"/>
      <c r="X44" s="11"/>
      <c r="Y44" s="46"/>
      <c r="Z44" s="46"/>
      <c r="AA44" s="46"/>
      <c r="AB44" s="46"/>
      <c r="AC44" s="46"/>
      <c r="AD44" s="46"/>
      <c r="AE44" s="46"/>
      <c r="AF44" s="13"/>
      <c r="AG44" s="46"/>
      <c r="AH44" s="11" t="s">
        <v>8</v>
      </c>
      <c r="AI44" s="11">
        <v>0</v>
      </c>
      <c r="AJ44" s="11" t="s">
        <v>7</v>
      </c>
      <c r="AK44" s="46"/>
      <c r="AL44" s="46"/>
      <c r="AM44" s="46"/>
      <c r="AN44" s="46"/>
      <c r="AO44" s="46"/>
      <c r="AP44" s="46"/>
      <c r="AQ44" s="2"/>
      <c r="AR44" s="46"/>
      <c r="AS44" s="46"/>
      <c r="AU44" s="46"/>
      <c r="AV44" s="46"/>
      <c r="AW44" s="46"/>
      <c r="AX44" s="133"/>
      <c r="AY44" s="2"/>
      <c r="AZ44" s="2"/>
      <c r="BA44" s="9">
        <f>N44+AL44</f>
        <v>0</v>
      </c>
      <c r="BE44" s="2"/>
      <c r="BF44" s="2"/>
      <c r="BG44" s="2"/>
      <c r="BH44" s="2"/>
      <c r="BI44" s="2"/>
      <c r="BJ44" s="2"/>
      <c r="BK44" s="2"/>
      <c r="BL44" s="2"/>
      <c r="BM44" s="2"/>
      <c r="BN44" s="2"/>
      <c r="BO44" s="2"/>
      <c r="BP44" s="2"/>
    </row>
    <row r="45" spans="1:68" ht="12.75" customHeight="1" x14ac:dyDescent="0.2">
      <c r="A45" s="46"/>
      <c r="B45" s="117" t="s">
        <v>1674</v>
      </c>
      <c r="C45" s="46"/>
      <c r="D45" s="46"/>
      <c r="E45" s="46"/>
      <c r="F45" s="46"/>
      <c r="G45" s="46"/>
      <c r="H45" s="46"/>
      <c r="I45" s="30"/>
      <c r="J45" s="15"/>
      <c r="K45" s="15"/>
      <c r="L45" s="46"/>
      <c r="M45" s="76"/>
      <c r="N45" s="76"/>
      <c r="O45" s="141"/>
      <c r="P45" s="46"/>
      <c r="Q45" s="46"/>
      <c r="R45" s="30"/>
      <c r="S45" s="2"/>
      <c r="T45" s="11"/>
      <c r="U45" s="15" t="s">
        <v>15</v>
      </c>
      <c r="W45" s="11"/>
      <c r="X45" s="11"/>
      <c r="Y45" s="46"/>
      <c r="Z45" s="46"/>
      <c r="AA45" s="46"/>
      <c r="AB45" s="46"/>
      <c r="AC45" s="46"/>
      <c r="AD45" s="46"/>
      <c r="AE45" s="46"/>
      <c r="AF45" s="13"/>
      <c r="AG45" s="46"/>
      <c r="AH45" s="11" t="s">
        <v>8</v>
      </c>
      <c r="AI45" s="11">
        <v>0</v>
      </c>
      <c r="AJ45" s="11" t="s">
        <v>7</v>
      </c>
      <c r="AK45" s="46"/>
      <c r="AL45" s="46"/>
      <c r="AM45" s="46"/>
      <c r="AN45" s="46"/>
      <c r="AO45" s="46"/>
      <c r="AP45" s="46"/>
      <c r="AQ45" s="2"/>
      <c r="AR45" s="46"/>
      <c r="AS45" s="46"/>
      <c r="AU45" s="46"/>
      <c r="AV45" s="46"/>
      <c r="AW45" s="46"/>
      <c r="AX45" s="133"/>
      <c r="AY45" s="2"/>
      <c r="AZ45" s="2"/>
      <c r="BA45" s="9">
        <f>N45+AL45</f>
        <v>0</v>
      </c>
      <c r="BE45" s="2"/>
      <c r="BF45" s="2"/>
      <c r="BG45" s="2"/>
      <c r="BH45" s="2"/>
      <c r="BI45" s="2"/>
      <c r="BJ45" s="2"/>
      <c r="BK45" s="2"/>
      <c r="BL45" s="2"/>
      <c r="BM45" s="2"/>
      <c r="BN45" s="2"/>
      <c r="BO45" s="2"/>
      <c r="BP45" s="2"/>
    </row>
    <row r="46" spans="1:68" ht="12.75" customHeight="1" x14ac:dyDescent="0.2">
      <c r="A46" s="46"/>
      <c r="B46" s="117" t="s">
        <v>1674</v>
      </c>
      <c r="C46" s="46"/>
      <c r="D46" s="46"/>
      <c r="E46" s="46"/>
      <c r="F46" s="46"/>
      <c r="G46" s="46"/>
      <c r="H46" s="46"/>
      <c r="I46" s="30"/>
      <c r="J46" s="15"/>
      <c r="K46" s="15"/>
      <c r="L46" s="46"/>
      <c r="M46" s="76"/>
      <c r="N46" s="76"/>
      <c r="O46" s="141"/>
      <c r="P46" s="46"/>
      <c r="Q46" s="46"/>
      <c r="R46" s="30"/>
      <c r="S46" s="2"/>
      <c r="T46" s="11"/>
      <c r="U46" s="15" t="s">
        <v>15</v>
      </c>
      <c r="W46" s="11"/>
      <c r="X46" s="11"/>
      <c r="Y46" s="46"/>
      <c r="Z46" s="46"/>
      <c r="AA46" s="46"/>
      <c r="AB46" s="46"/>
      <c r="AC46" s="46"/>
      <c r="AD46" s="46"/>
      <c r="AE46" s="46"/>
      <c r="AF46" s="13"/>
      <c r="AG46" s="46"/>
      <c r="AH46" s="11" t="s">
        <v>8</v>
      </c>
      <c r="AI46" s="11">
        <v>0</v>
      </c>
      <c r="AJ46" s="11" t="s">
        <v>7</v>
      </c>
      <c r="AK46" s="46"/>
      <c r="AL46" s="46"/>
      <c r="AM46" s="46"/>
      <c r="AN46" s="46"/>
      <c r="AO46" s="46"/>
      <c r="AP46" s="46"/>
      <c r="AQ46" s="2"/>
      <c r="AR46" s="46"/>
      <c r="AS46" s="46"/>
      <c r="AU46" s="46"/>
      <c r="AV46" s="46"/>
      <c r="AW46" s="46"/>
      <c r="AX46" s="133"/>
      <c r="AY46" s="2"/>
      <c r="AZ46" s="2"/>
      <c r="BA46" s="9">
        <f>N46+AL46</f>
        <v>0</v>
      </c>
      <c r="BE46" s="2"/>
      <c r="BF46" s="2"/>
      <c r="BG46" s="2"/>
      <c r="BH46" s="2"/>
      <c r="BI46" s="2"/>
      <c r="BJ46" s="2"/>
      <c r="BK46" s="2"/>
      <c r="BL46" s="2"/>
      <c r="BM46" s="2"/>
      <c r="BN46" s="2"/>
      <c r="BO46" s="2"/>
      <c r="BP46" s="2"/>
    </row>
    <row r="47" spans="1:68" ht="12.75" customHeight="1" x14ac:dyDescent="0.2">
      <c r="A47" s="46"/>
      <c r="B47" s="117" t="s">
        <v>1674</v>
      </c>
      <c r="C47" s="46"/>
      <c r="D47" s="46"/>
      <c r="E47" s="46"/>
      <c r="F47" s="46"/>
      <c r="G47" s="46"/>
      <c r="H47" s="46"/>
      <c r="I47" s="30"/>
      <c r="J47" s="15"/>
      <c r="K47" s="15"/>
      <c r="L47" s="46"/>
      <c r="M47" s="76"/>
      <c r="N47" s="76"/>
      <c r="O47" s="141"/>
      <c r="P47" s="46"/>
      <c r="Q47" s="46"/>
      <c r="R47" s="30"/>
      <c r="S47" s="2"/>
      <c r="T47" s="11"/>
      <c r="U47" s="15" t="s">
        <v>15</v>
      </c>
      <c r="W47" s="11"/>
      <c r="X47" s="11"/>
      <c r="Y47" s="46"/>
      <c r="Z47" s="46"/>
      <c r="AA47" s="46"/>
      <c r="AB47" s="46"/>
      <c r="AC47" s="46"/>
      <c r="AD47" s="46"/>
      <c r="AE47" s="46"/>
      <c r="AF47" s="13"/>
      <c r="AG47" s="46"/>
      <c r="AH47" s="11" t="s">
        <v>8</v>
      </c>
      <c r="AI47" s="11">
        <v>0</v>
      </c>
      <c r="AJ47" s="11" t="s">
        <v>7</v>
      </c>
      <c r="AK47" s="46"/>
      <c r="AL47" s="46"/>
      <c r="AM47" s="46"/>
      <c r="AN47" s="46"/>
      <c r="AO47" s="46"/>
      <c r="AP47" s="46"/>
      <c r="AQ47" s="2"/>
      <c r="AR47" s="46"/>
      <c r="AS47" s="46"/>
      <c r="AU47" s="46"/>
      <c r="AV47" s="46"/>
      <c r="AW47" s="46"/>
      <c r="AX47" s="133"/>
      <c r="AY47" s="2"/>
      <c r="AZ47" s="2"/>
      <c r="BA47" s="9">
        <f>N47+AL47</f>
        <v>0</v>
      </c>
      <c r="BE47" s="2"/>
      <c r="BF47" s="2"/>
      <c r="BG47" s="2"/>
      <c r="BH47" s="2"/>
      <c r="BI47" s="2"/>
      <c r="BJ47" s="2"/>
      <c r="BK47" s="2"/>
      <c r="BL47" s="2"/>
      <c r="BM47" s="2"/>
      <c r="BN47" s="2"/>
      <c r="BO47" s="2"/>
      <c r="BP47" s="2"/>
    </row>
    <row r="48" spans="1:68" ht="12.75" customHeight="1" x14ac:dyDescent="0.2">
      <c r="A48" s="46"/>
      <c r="B48" s="117" t="s">
        <v>1674</v>
      </c>
      <c r="C48" s="46"/>
      <c r="D48" s="46"/>
      <c r="E48" s="46"/>
      <c r="F48" s="46"/>
      <c r="G48" s="46"/>
      <c r="H48" s="46"/>
      <c r="I48" s="30"/>
      <c r="J48" s="15"/>
      <c r="K48" s="15"/>
      <c r="L48" s="46"/>
      <c r="M48" s="76"/>
      <c r="N48" s="76"/>
      <c r="O48" s="141"/>
      <c r="P48" s="46"/>
      <c r="Q48" s="46"/>
      <c r="R48" s="30"/>
      <c r="S48" s="2"/>
      <c r="T48" s="11"/>
      <c r="U48" s="15" t="s">
        <v>15</v>
      </c>
      <c r="W48" s="11"/>
      <c r="X48" s="11"/>
      <c r="Y48" s="46"/>
      <c r="Z48" s="46"/>
      <c r="AA48" s="46"/>
      <c r="AB48" s="46"/>
      <c r="AC48" s="46"/>
      <c r="AD48" s="46"/>
      <c r="AE48" s="46"/>
      <c r="AF48" s="13"/>
      <c r="AG48" s="46"/>
      <c r="AH48" s="11" t="s">
        <v>8</v>
      </c>
      <c r="AI48" s="11">
        <v>0</v>
      </c>
      <c r="AJ48" s="11" t="s">
        <v>7</v>
      </c>
      <c r="AK48" s="46"/>
      <c r="AL48" s="46"/>
      <c r="AM48" s="46"/>
      <c r="AN48" s="46"/>
      <c r="AO48" s="46"/>
      <c r="AP48" s="46"/>
      <c r="AQ48" s="2"/>
      <c r="AR48" s="46"/>
      <c r="AS48" s="46"/>
      <c r="AU48" s="46"/>
      <c r="AV48" s="46"/>
      <c r="AW48" s="46"/>
      <c r="AX48" s="133"/>
      <c r="AY48" s="2"/>
      <c r="AZ48" s="2"/>
      <c r="BA48" s="9">
        <f>N48+AL48</f>
        <v>0</v>
      </c>
      <c r="BE48" s="2"/>
      <c r="BF48" s="2"/>
      <c r="BG48" s="2"/>
      <c r="BH48" s="2"/>
      <c r="BI48" s="2"/>
      <c r="BJ48" s="2"/>
      <c r="BK48" s="2"/>
      <c r="BL48" s="2"/>
      <c r="BM48" s="2"/>
      <c r="BN48" s="2"/>
      <c r="BO48" s="2"/>
      <c r="BP48" s="2"/>
    </row>
    <row r="49" spans="1:68" ht="12.75" customHeight="1" x14ac:dyDescent="0.2">
      <c r="A49" s="46"/>
      <c r="B49" s="117" t="s">
        <v>1674</v>
      </c>
      <c r="C49" s="46"/>
      <c r="D49" s="46"/>
      <c r="E49" s="46"/>
      <c r="F49" s="46"/>
      <c r="G49" s="46"/>
      <c r="H49" s="46"/>
      <c r="I49" s="30"/>
      <c r="J49" s="15"/>
      <c r="K49" s="15"/>
      <c r="L49" s="46"/>
      <c r="M49" s="76"/>
      <c r="N49" s="76"/>
      <c r="O49" s="141"/>
      <c r="P49" s="46"/>
      <c r="Q49" s="46"/>
      <c r="R49" s="30"/>
      <c r="S49" s="2"/>
      <c r="T49" s="11"/>
      <c r="U49" s="15" t="s">
        <v>15</v>
      </c>
      <c r="W49" s="11"/>
      <c r="X49" s="11"/>
      <c r="Y49" s="46"/>
      <c r="Z49" s="46"/>
      <c r="AA49" s="46"/>
      <c r="AB49" s="46"/>
      <c r="AC49" s="46"/>
      <c r="AD49" s="46"/>
      <c r="AE49" s="46"/>
      <c r="AF49" s="13"/>
      <c r="AG49" s="46"/>
      <c r="AH49" s="11" t="s">
        <v>8</v>
      </c>
      <c r="AI49" s="11">
        <v>0</v>
      </c>
      <c r="AJ49" s="11" t="s">
        <v>7</v>
      </c>
      <c r="AK49" s="46"/>
      <c r="AL49" s="46"/>
      <c r="AM49" s="46"/>
      <c r="AN49" s="46"/>
      <c r="AO49" s="46"/>
      <c r="AP49" s="46"/>
      <c r="AQ49" s="2"/>
      <c r="AR49" s="46"/>
      <c r="AS49" s="46"/>
      <c r="AU49" s="46"/>
      <c r="AV49" s="46"/>
      <c r="AW49" s="46"/>
      <c r="AX49" s="133"/>
      <c r="AY49" s="2"/>
      <c r="AZ49" s="2"/>
      <c r="BA49" s="9">
        <f>N49+AL49</f>
        <v>0</v>
      </c>
      <c r="BE49" s="2"/>
      <c r="BF49" s="2"/>
      <c r="BG49" s="2"/>
      <c r="BH49" s="2"/>
      <c r="BI49" s="2"/>
      <c r="BJ49" s="2"/>
      <c r="BK49" s="2"/>
      <c r="BL49" s="2"/>
      <c r="BM49" s="2"/>
      <c r="BN49" s="2"/>
      <c r="BO49" s="2"/>
      <c r="BP49" s="2"/>
    </row>
    <row r="50" spans="1:68"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13"/>
      <c r="AG50" s="2"/>
      <c r="AH50" s="2"/>
      <c r="AI50" s="2"/>
      <c r="AJ50" s="2"/>
      <c r="AK50" s="2"/>
      <c r="AL50" s="2"/>
      <c r="AM50" s="2"/>
      <c r="AN50" s="2"/>
      <c r="AO50" s="2"/>
      <c r="AP50" s="2"/>
      <c r="AQ50" s="2"/>
      <c r="AR50" s="2"/>
      <c r="AS50" s="2"/>
      <c r="AT50" s="2"/>
      <c r="AU50" s="2"/>
      <c r="AV50" s="2"/>
      <c r="AW50" s="2"/>
      <c r="AX50" s="2"/>
      <c r="AY50" s="2"/>
      <c r="AZ50" s="2"/>
      <c r="BA50" s="2"/>
      <c r="BE50" s="2"/>
      <c r="BF50" s="2"/>
      <c r="BG50" s="2"/>
      <c r="BH50" s="2"/>
      <c r="BI50" s="2"/>
      <c r="BJ50" s="2"/>
      <c r="BK50" s="2"/>
      <c r="BL50" s="2"/>
      <c r="BM50" s="2"/>
      <c r="BN50" s="2"/>
      <c r="BO50" s="2"/>
      <c r="BP50" s="2"/>
    </row>
    <row r="51" spans="1:68"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13"/>
      <c r="AG51" s="2"/>
      <c r="AH51" s="2"/>
      <c r="AI51" s="2"/>
      <c r="AJ51" s="2"/>
      <c r="AK51" s="2"/>
      <c r="AL51" s="2"/>
      <c r="AM51" s="2"/>
      <c r="AN51" s="2"/>
      <c r="AO51" s="2"/>
      <c r="AP51" s="2"/>
      <c r="AQ51" s="2"/>
      <c r="AR51" s="2"/>
      <c r="AS51" s="2"/>
      <c r="AT51" s="2"/>
      <c r="AU51" s="2"/>
      <c r="AV51" s="2"/>
      <c r="AW51" s="2"/>
      <c r="AX51" s="2"/>
      <c r="AY51" s="2"/>
      <c r="AZ51" s="2"/>
      <c r="BA51" s="2"/>
      <c r="BE51" s="2"/>
      <c r="BF51" s="2"/>
      <c r="BG51" s="2"/>
      <c r="BH51" s="2"/>
      <c r="BI51" s="2"/>
      <c r="BJ51" s="2"/>
      <c r="BK51" s="2"/>
      <c r="BL51" s="2"/>
      <c r="BM51" s="2"/>
      <c r="BN51" s="2"/>
      <c r="BO51" s="2"/>
      <c r="BP51" s="2"/>
    </row>
    <row r="52" spans="1:68"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13"/>
      <c r="AG52" s="2"/>
      <c r="AH52" s="2"/>
      <c r="AI52" s="2"/>
      <c r="AJ52" s="2"/>
      <c r="AK52" s="2"/>
      <c r="AL52" s="2"/>
      <c r="AM52" s="2"/>
      <c r="AN52" s="2"/>
      <c r="AO52" s="2"/>
      <c r="AP52" s="2"/>
      <c r="AQ52" s="2"/>
      <c r="AR52" s="2"/>
      <c r="AS52" s="2"/>
      <c r="AT52" s="2"/>
      <c r="AU52" s="2"/>
      <c r="AV52" s="2"/>
      <c r="AW52" s="2"/>
      <c r="AX52" s="2"/>
      <c r="AY52" s="2"/>
      <c r="AZ52" s="2"/>
      <c r="BA52" s="2"/>
      <c r="BE52" s="2"/>
      <c r="BF52" s="2"/>
      <c r="BG52" s="2"/>
      <c r="BH52" s="2"/>
      <c r="BI52" s="2"/>
      <c r="BJ52" s="2"/>
      <c r="BK52" s="2"/>
      <c r="BL52" s="2"/>
      <c r="BM52" s="2"/>
      <c r="BN52" s="2"/>
      <c r="BO52" s="2"/>
      <c r="BP52" s="2"/>
    </row>
    <row r="53" spans="1:68"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13"/>
      <c r="AG53" s="2"/>
      <c r="AH53" s="2"/>
      <c r="AI53" s="2"/>
      <c r="AJ53" s="2"/>
      <c r="AK53" s="2"/>
      <c r="AL53" s="2"/>
      <c r="AM53" s="2"/>
      <c r="AN53" s="2"/>
      <c r="AO53" s="2"/>
      <c r="AP53" s="2"/>
      <c r="AQ53" s="2"/>
      <c r="AR53" s="2"/>
      <c r="AS53" s="2"/>
      <c r="AT53" s="2"/>
      <c r="AU53" s="2"/>
      <c r="AV53" s="2"/>
      <c r="AW53" s="2"/>
      <c r="AX53" s="2"/>
      <c r="AY53" s="2"/>
      <c r="AZ53" s="2"/>
      <c r="BA53" s="2"/>
      <c r="BE53" s="2"/>
      <c r="BF53" s="2"/>
      <c r="BG53" s="2"/>
      <c r="BH53" s="2"/>
      <c r="BI53" s="2"/>
      <c r="BJ53" s="2"/>
      <c r="BK53" s="2"/>
      <c r="BL53" s="2"/>
      <c r="BM53" s="2"/>
      <c r="BN53" s="2"/>
      <c r="BO53" s="2"/>
      <c r="BP53" s="2"/>
    </row>
    <row r="54" spans="1:68"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13"/>
      <c r="AG54" s="2"/>
      <c r="AH54" s="2"/>
      <c r="AI54" s="2"/>
      <c r="AJ54" s="2"/>
      <c r="AK54" s="2"/>
      <c r="AL54" s="2"/>
      <c r="AM54" s="2"/>
      <c r="AN54" s="2"/>
      <c r="AO54" s="2"/>
      <c r="AP54" s="2"/>
      <c r="AQ54" s="2"/>
      <c r="AR54" s="2"/>
      <c r="AS54" s="2"/>
      <c r="AT54" s="2"/>
      <c r="AU54" s="2"/>
      <c r="AV54" s="2"/>
      <c r="AW54" s="2"/>
      <c r="AX54" s="2"/>
      <c r="AY54" s="2"/>
      <c r="AZ54" s="2"/>
      <c r="BA54" s="2"/>
      <c r="BE54" s="2"/>
      <c r="BF54" s="2"/>
      <c r="BG54" s="2"/>
      <c r="BH54" s="2"/>
      <c r="BI54" s="2"/>
      <c r="BJ54" s="2"/>
      <c r="BK54" s="2"/>
      <c r="BL54" s="2"/>
      <c r="BM54" s="2"/>
      <c r="BN54" s="2"/>
      <c r="BO54" s="2"/>
      <c r="BP54" s="2"/>
    </row>
    <row r="55" spans="1:68"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13"/>
      <c r="AG55" s="2"/>
      <c r="AH55" s="2"/>
      <c r="AI55" s="2"/>
      <c r="AJ55" s="2"/>
      <c r="AK55" s="2"/>
      <c r="AL55" s="2"/>
      <c r="AM55" s="2"/>
      <c r="AN55" s="2"/>
      <c r="AO55" s="2"/>
      <c r="AP55" s="2"/>
      <c r="AQ55" s="2"/>
      <c r="AR55" s="2"/>
      <c r="AS55" s="2"/>
      <c r="AT55" s="2"/>
      <c r="AU55" s="2"/>
      <c r="AV55" s="2"/>
      <c r="AW55" s="2"/>
      <c r="AX55" s="2"/>
      <c r="AY55" s="2"/>
      <c r="AZ55" s="2"/>
      <c r="BA55" s="2"/>
      <c r="BE55" s="2"/>
      <c r="BF55" s="2"/>
      <c r="BG55" s="2"/>
      <c r="BH55" s="2"/>
      <c r="BI55" s="2"/>
      <c r="BJ55" s="2"/>
      <c r="BK55" s="2"/>
      <c r="BL55" s="2"/>
      <c r="BM55" s="2"/>
      <c r="BN55" s="2"/>
      <c r="BO55" s="2"/>
      <c r="BP55" s="2"/>
    </row>
    <row r="56" spans="1:68"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13"/>
      <c r="AG56" s="2"/>
      <c r="AH56" s="2"/>
      <c r="AI56" s="2"/>
      <c r="AJ56" s="2"/>
      <c r="AK56" s="2"/>
      <c r="AL56" s="2"/>
      <c r="AM56" s="2"/>
      <c r="AN56" s="2"/>
      <c r="AO56" s="2"/>
      <c r="AP56" s="2"/>
      <c r="AQ56" s="2"/>
      <c r="AR56" s="2"/>
      <c r="AS56" s="2"/>
      <c r="AT56" s="2"/>
      <c r="AU56" s="2"/>
      <c r="AV56" s="2"/>
      <c r="AW56" s="2"/>
      <c r="AX56" s="2"/>
      <c r="AY56" s="2"/>
      <c r="AZ56" s="2"/>
      <c r="BA56" s="2"/>
      <c r="BE56" s="2"/>
      <c r="BF56" s="2"/>
      <c r="BG56" s="2"/>
      <c r="BH56" s="2"/>
      <c r="BI56" s="2"/>
      <c r="BJ56" s="2"/>
      <c r="BK56" s="2"/>
      <c r="BL56" s="2"/>
      <c r="BM56" s="2"/>
      <c r="BN56" s="2"/>
      <c r="BO56" s="2"/>
      <c r="BP56" s="2"/>
    </row>
    <row r="57" spans="1:68"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13"/>
      <c r="AG57" s="2"/>
      <c r="AH57" s="2"/>
      <c r="AI57" s="2"/>
      <c r="AJ57" s="2"/>
      <c r="AK57" s="2"/>
      <c r="AL57" s="2"/>
      <c r="AM57" s="2"/>
      <c r="AN57" s="2"/>
      <c r="AO57" s="2"/>
      <c r="AP57" s="2"/>
      <c r="AQ57" s="2"/>
      <c r="AR57" s="2"/>
      <c r="AS57" s="2"/>
      <c r="AT57" s="2"/>
      <c r="AU57" s="2"/>
      <c r="AV57" s="2"/>
      <c r="AW57" s="2"/>
      <c r="AX57" s="2"/>
      <c r="AY57" s="2"/>
      <c r="AZ57" s="2"/>
      <c r="BA57" s="2"/>
      <c r="BE57" s="2"/>
      <c r="BF57" s="2"/>
      <c r="BG57" s="2"/>
      <c r="BH57" s="2"/>
      <c r="BI57" s="2"/>
      <c r="BJ57" s="2"/>
      <c r="BK57" s="2"/>
      <c r="BL57" s="2"/>
      <c r="BM57" s="2"/>
      <c r="BN57" s="2"/>
      <c r="BO57" s="2"/>
      <c r="BP57" s="2"/>
    </row>
    <row r="58" spans="1:68"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13"/>
      <c r="AG58" s="2"/>
      <c r="AH58" s="2"/>
      <c r="AI58" s="2"/>
      <c r="AJ58" s="2"/>
      <c r="AK58" s="2"/>
      <c r="AL58" s="2"/>
      <c r="AM58" s="2"/>
      <c r="AN58" s="2"/>
      <c r="AO58" s="2"/>
      <c r="AP58" s="2"/>
      <c r="AQ58" s="2"/>
      <c r="AR58" s="2"/>
      <c r="AS58" s="2"/>
      <c r="AT58" s="2"/>
      <c r="AU58" s="2"/>
      <c r="AV58" s="2"/>
      <c r="AW58" s="2"/>
      <c r="AX58" s="2"/>
      <c r="AY58" s="2"/>
      <c r="AZ58" s="2"/>
      <c r="BA58" s="2"/>
      <c r="BE58" s="2"/>
      <c r="BF58" s="2"/>
      <c r="BG58" s="2"/>
      <c r="BH58" s="2"/>
      <c r="BI58" s="2"/>
      <c r="BJ58" s="2"/>
      <c r="BK58" s="2"/>
      <c r="BL58" s="2"/>
      <c r="BM58" s="2"/>
      <c r="BN58" s="2"/>
      <c r="BO58" s="2"/>
      <c r="BP58" s="2"/>
    </row>
    <row r="59" spans="1:68"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13"/>
      <c r="AG59" s="2"/>
      <c r="AH59" s="2"/>
      <c r="AI59" s="2"/>
      <c r="AJ59" s="2"/>
      <c r="AK59" s="2"/>
      <c r="AL59" s="2"/>
      <c r="AM59" s="2"/>
      <c r="AN59" s="2"/>
      <c r="AO59" s="2"/>
      <c r="AP59" s="2"/>
      <c r="AQ59" s="2"/>
      <c r="AR59" s="2"/>
      <c r="AS59" s="2"/>
      <c r="AT59" s="2"/>
      <c r="AU59" s="2"/>
      <c r="AV59" s="2"/>
      <c r="AW59" s="2"/>
      <c r="AX59" s="2"/>
      <c r="AY59" s="2"/>
      <c r="AZ59" s="2"/>
      <c r="BA59" s="2"/>
      <c r="BE59" s="2"/>
      <c r="BF59" s="2"/>
      <c r="BG59" s="2"/>
      <c r="BH59" s="2"/>
      <c r="BI59" s="2"/>
      <c r="BJ59" s="2"/>
      <c r="BK59" s="2"/>
      <c r="BL59" s="2"/>
      <c r="BM59" s="2"/>
      <c r="BN59" s="2"/>
      <c r="BO59" s="2"/>
      <c r="BP59" s="2"/>
    </row>
    <row r="60" spans="1:68"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13"/>
      <c r="AG60" s="2"/>
      <c r="AH60" s="2"/>
      <c r="AI60" s="2"/>
      <c r="AJ60" s="2"/>
      <c r="AK60" s="2"/>
      <c r="AL60" s="2"/>
      <c r="AM60" s="2"/>
      <c r="AN60" s="2"/>
      <c r="AO60" s="2"/>
      <c r="AP60" s="2"/>
      <c r="AQ60" s="2"/>
      <c r="AR60" s="2"/>
      <c r="AS60" s="2"/>
      <c r="AT60" s="2"/>
      <c r="AU60" s="2"/>
      <c r="AV60" s="2"/>
      <c r="AW60" s="2"/>
      <c r="AX60" s="2"/>
      <c r="AY60" s="2"/>
      <c r="AZ60" s="2"/>
      <c r="BA60" s="2"/>
      <c r="BE60" s="2"/>
      <c r="BF60" s="2"/>
      <c r="BG60" s="2"/>
      <c r="BH60" s="2"/>
      <c r="BI60" s="2"/>
      <c r="BJ60" s="2"/>
      <c r="BK60" s="2"/>
      <c r="BL60" s="2"/>
      <c r="BM60" s="2"/>
      <c r="BN60" s="2"/>
      <c r="BO60" s="2"/>
      <c r="BP60" s="2"/>
    </row>
    <row r="61" spans="1:68"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13"/>
      <c r="AG61" s="2"/>
      <c r="AH61" s="2"/>
      <c r="AI61" s="2"/>
      <c r="AJ61" s="2"/>
      <c r="AK61" s="2"/>
      <c r="AL61" s="2"/>
      <c r="AM61" s="2"/>
      <c r="AN61" s="2"/>
      <c r="AO61" s="2"/>
      <c r="AP61" s="2"/>
      <c r="AQ61" s="2"/>
      <c r="AR61" s="2"/>
      <c r="AS61" s="2"/>
      <c r="AT61" s="2"/>
      <c r="AU61" s="2"/>
      <c r="AV61" s="2"/>
      <c r="AW61" s="2"/>
      <c r="AX61" s="2"/>
      <c r="AY61" s="2"/>
      <c r="AZ61" s="2"/>
      <c r="BA61" s="2"/>
      <c r="BE61" s="2"/>
      <c r="BF61" s="2"/>
      <c r="BG61" s="2"/>
      <c r="BH61" s="2"/>
      <c r="BI61" s="2"/>
      <c r="BJ61" s="2"/>
      <c r="BK61" s="2"/>
      <c r="BL61" s="2"/>
      <c r="BM61" s="2"/>
      <c r="BN61" s="2"/>
      <c r="BO61" s="2"/>
      <c r="BP61" s="2"/>
    </row>
    <row r="62" spans="1:68"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13"/>
      <c r="AG62" s="2"/>
      <c r="AH62" s="2"/>
      <c r="AI62" s="2"/>
      <c r="AJ62" s="2"/>
      <c r="AK62" s="2"/>
      <c r="AL62" s="2"/>
      <c r="AM62" s="2"/>
      <c r="AN62" s="2"/>
      <c r="AO62" s="2"/>
      <c r="AP62" s="2"/>
      <c r="AQ62" s="2"/>
      <c r="AR62" s="2"/>
      <c r="AS62" s="2"/>
      <c r="AT62" s="2"/>
      <c r="AU62" s="2"/>
      <c r="AV62" s="2"/>
      <c r="AW62" s="2"/>
      <c r="AX62" s="2"/>
      <c r="AY62" s="2"/>
      <c r="AZ62" s="2"/>
      <c r="BA62" s="2"/>
      <c r="BE62" s="2"/>
      <c r="BF62" s="2"/>
      <c r="BG62" s="2"/>
      <c r="BH62" s="2"/>
      <c r="BI62" s="2"/>
      <c r="BJ62" s="2"/>
      <c r="BK62" s="2"/>
      <c r="BL62" s="2"/>
      <c r="BM62" s="2"/>
      <c r="BN62" s="2"/>
      <c r="BO62" s="2"/>
      <c r="BP62" s="2"/>
    </row>
    <row r="63" spans="1:68"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13"/>
      <c r="AG63" s="2"/>
      <c r="AH63" s="2"/>
      <c r="AI63" s="2"/>
      <c r="AJ63" s="2"/>
      <c r="AK63" s="2"/>
      <c r="AL63" s="2"/>
      <c r="AM63" s="2"/>
      <c r="AN63" s="2"/>
      <c r="AO63" s="2"/>
      <c r="AP63" s="2"/>
      <c r="AQ63" s="2"/>
      <c r="AR63" s="2"/>
      <c r="AS63" s="2"/>
      <c r="AT63" s="2"/>
      <c r="AU63" s="2"/>
      <c r="AV63" s="2"/>
      <c r="AW63" s="2"/>
      <c r="AX63" s="2"/>
      <c r="AY63" s="2"/>
      <c r="AZ63" s="2"/>
      <c r="BA63" s="2"/>
      <c r="BE63" s="2"/>
      <c r="BF63" s="2"/>
      <c r="BG63" s="2"/>
      <c r="BH63" s="2"/>
      <c r="BI63" s="2"/>
      <c r="BJ63" s="2"/>
      <c r="BK63" s="2"/>
      <c r="BL63" s="2"/>
      <c r="BM63" s="2"/>
      <c r="BN63" s="2"/>
      <c r="BO63" s="2"/>
      <c r="BP63" s="2"/>
    </row>
    <row r="64" spans="1:68"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13"/>
      <c r="AG64" s="2"/>
      <c r="AH64" s="2"/>
      <c r="AI64" s="2"/>
      <c r="AJ64" s="2"/>
      <c r="AK64" s="2"/>
      <c r="AL64" s="2"/>
      <c r="AM64" s="2"/>
      <c r="AN64" s="2"/>
      <c r="AO64" s="2"/>
      <c r="AP64" s="2"/>
      <c r="AQ64" s="2"/>
      <c r="AR64" s="2"/>
      <c r="AS64" s="2"/>
      <c r="AT64" s="2"/>
      <c r="AU64" s="2"/>
      <c r="AV64" s="2"/>
      <c r="AW64" s="2"/>
      <c r="AX64" s="2"/>
      <c r="AY64" s="2"/>
      <c r="AZ64" s="2"/>
      <c r="BA64" s="2"/>
      <c r="BE64" s="2"/>
      <c r="BF64" s="2"/>
      <c r="BG64" s="2"/>
      <c r="BH64" s="2"/>
      <c r="BI64" s="2"/>
      <c r="BJ64" s="2"/>
      <c r="BK64" s="2"/>
      <c r="BL64" s="2"/>
      <c r="BM64" s="2"/>
      <c r="BN64" s="2"/>
      <c r="BO64" s="2"/>
      <c r="BP64" s="2"/>
    </row>
    <row r="65" spans="1:68"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13"/>
      <c r="AG65" s="2"/>
      <c r="AH65" s="2"/>
      <c r="AI65" s="2"/>
      <c r="AJ65" s="2"/>
      <c r="AK65" s="2"/>
      <c r="AL65" s="2"/>
      <c r="AM65" s="2"/>
      <c r="AN65" s="2"/>
      <c r="AO65" s="2"/>
      <c r="AP65" s="2"/>
      <c r="AQ65" s="2"/>
      <c r="AR65" s="2"/>
      <c r="AS65" s="2"/>
      <c r="AT65" s="2"/>
      <c r="AU65" s="2"/>
      <c r="AV65" s="2"/>
      <c r="AW65" s="2"/>
      <c r="AX65" s="2"/>
      <c r="AY65" s="2"/>
      <c r="AZ65" s="2"/>
      <c r="BA65" s="2"/>
      <c r="BE65" s="2"/>
      <c r="BF65" s="2"/>
      <c r="BG65" s="2"/>
      <c r="BH65" s="2"/>
      <c r="BI65" s="2"/>
      <c r="BJ65" s="2"/>
      <c r="BK65" s="2"/>
      <c r="BL65" s="2"/>
      <c r="BM65" s="2"/>
      <c r="BN65" s="2"/>
      <c r="BO65" s="2"/>
      <c r="BP65" s="2"/>
    </row>
    <row r="66" spans="1:68"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13"/>
      <c r="AG66" s="2"/>
      <c r="AH66" s="2"/>
      <c r="AI66" s="2"/>
      <c r="AJ66" s="2"/>
      <c r="AK66" s="2"/>
      <c r="AL66" s="2"/>
      <c r="AM66" s="2"/>
      <c r="AN66" s="2"/>
      <c r="AO66" s="2"/>
      <c r="AP66" s="2"/>
      <c r="AQ66" s="2"/>
      <c r="AR66" s="2"/>
      <c r="AS66" s="2"/>
      <c r="AT66" s="2"/>
      <c r="AU66" s="2"/>
      <c r="AV66" s="2"/>
      <c r="AW66" s="2"/>
      <c r="AX66" s="2"/>
      <c r="AY66" s="2"/>
      <c r="AZ66" s="2"/>
      <c r="BA66" s="2"/>
      <c r="BE66" s="2"/>
      <c r="BF66" s="2"/>
      <c r="BG66" s="2"/>
      <c r="BH66" s="2"/>
      <c r="BI66" s="2"/>
      <c r="BJ66" s="2"/>
      <c r="BK66" s="2"/>
      <c r="BL66" s="2"/>
      <c r="BM66" s="2"/>
      <c r="BN66" s="2"/>
      <c r="BO66" s="2"/>
      <c r="BP66" s="2"/>
    </row>
    <row r="67" spans="1:68"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13"/>
      <c r="AG67" s="2"/>
      <c r="AH67" s="2"/>
      <c r="AI67" s="2"/>
      <c r="AJ67" s="2"/>
      <c r="AK67" s="2"/>
      <c r="AL67" s="2"/>
      <c r="AM67" s="2"/>
      <c r="AN67" s="2"/>
      <c r="AO67" s="2"/>
      <c r="AP67" s="2"/>
      <c r="AQ67" s="2"/>
      <c r="AR67" s="2"/>
      <c r="AS67" s="2"/>
      <c r="AT67" s="2"/>
      <c r="AU67" s="2"/>
      <c r="AV67" s="2"/>
      <c r="AW67" s="2"/>
      <c r="AX67" s="2"/>
      <c r="AY67" s="2"/>
      <c r="AZ67" s="2"/>
      <c r="BA67" s="2"/>
      <c r="BE67" s="2"/>
      <c r="BF67" s="2"/>
      <c r="BG67" s="2"/>
      <c r="BH67" s="2"/>
      <c r="BI67" s="2"/>
      <c r="BJ67" s="2"/>
      <c r="BK67" s="2"/>
      <c r="BL67" s="2"/>
      <c r="BM67" s="2"/>
      <c r="BN67" s="2"/>
      <c r="BO67" s="2"/>
      <c r="BP67" s="2"/>
    </row>
    <row r="68" spans="1:68"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13"/>
      <c r="AG68" s="2"/>
      <c r="AH68" s="2"/>
      <c r="AI68" s="2"/>
      <c r="AJ68" s="2"/>
      <c r="AK68" s="2"/>
      <c r="AL68" s="2"/>
      <c r="AM68" s="2"/>
      <c r="AN68" s="2"/>
      <c r="AO68" s="2"/>
      <c r="AP68" s="2"/>
      <c r="AQ68" s="2"/>
      <c r="AR68" s="2"/>
      <c r="AS68" s="2"/>
      <c r="AT68" s="2"/>
      <c r="AU68" s="2"/>
      <c r="AV68" s="2"/>
      <c r="AW68" s="2"/>
      <c r="AX68" s="2"/>
      <c r="AY68" s="2"/>
      <c r="AZ68" s="2"/>
      <c r="BA68" s="2"/>
      <c r="BE68" s="2"/>
      <c r="BF68" s="2"/>
      <c r="BG68" s="2"/>
      <c r="BH68" s="2"/>
      <c r="BI68" s="2"/>
      <c r="BJ68" s="2"/>
      <c r="BK68" s="2"/>
      <c r="BL68" s="2"/>
      <c r="BM68" s="2"/>
      <c r="BN68" s="2"/>
      <c r="BO68" s="2"/>
      <c r="BP68" s="2"/>
    </row>
    <row r="69" spans="1:68"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13"/>
      <c r="AG69" s="2"/>
      <c r="AH69" s="2"/>
      <c r="AI69" s="2"/>
      <c r="AJ69" s="2"/>
      <c r="AK69" s="2"/>
      <c r="AL69" s="2"/>
      <c r="AM69" s="2"/>
      <c r="AN69" s="2"/>
      <c r="AO69" s="2"/>
      <c r="AP69" s="2"/>
      <c r="AQ69" s="2"/>
      <c r="AR69" s="2"/>
      <c r="AS69" s="2"/>
      <c r="AT69" s="2"/>
      <c r="AU69" s="2"/>
      <c r="AV69" s="2"/>
      <c r="AW69" s="2"/>
      <c r="AX69" s="2"/>
      <c r="AY69" s="2"/>
      <c r="AZ69" s="2"/>
      <c r="BA69" s="2"/>
      <c r="BE69" s="2"/>
      <c r="BF69" s="2"/>
      <c r="BG69" s="2"/>
      <c r="BH69" s="2"/>
      <c r="BI69" s="2"/>
      <c r="BJ69" s="2"/>
      <c r="BK69" s="2"/>
      <c r="BL69" s="2"/>
      <c r="BM69" s="2"/>
      <c r="BN69" s="2"/>
      <c r="BO69" s="2"/>
      <c r="BP69" s="2"/>
    </row>
    <row r="70" spans="1:68"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13"/>
      <c r="AG70" s="2"/>
      <c r="AH70" s="2"/>
      <c r="AI70" s="2"/>
      <c r="AJ70" s="2"/>
      <c r="AK70" s="2"/>
      <c r="AL70" s="2"/>
      <c r="AM70" s="2"/>
      <c r="AN70" s="2"/>
      <c r="AO70" s="2"/>
      <c r="AP70" s="2"/>
      <c r="AQ70" s="2"/>
      <c r="AR70" s="2"/>
      <c r="AS70" s="2"/>
      <c r="AT70" s="2"/>
      <c r="AU70" s="2"/>
      <c r="AV70" s="2"/>
      <c r="AW70" s="2"/>
      <c r="AX70" s="2"/>
      <c r="AY70" s="2"/>
      <c r="AZ70" s="2"/>
      <c r="BA70" s="2"/>
      <c r="BE70" s="2"/>
      <c r="BF70" s="2"/>
      <c r="BG70" s="2"/>
      <c r="BH70" s="2"/>
      <c r="BI70" s="2"/>
      <c r="BJ70" s="2"/>
      <c r="BK70" s="2"/>
      <c r="BL70" s="2"/>
      <c r="BM70" s="2"/>
      <c r="BN70" s="2"/>
      <c r="BO70" s="2"/>
      <c r="BP70" s="2"/>
    </row>
    <row r="71" spans="1:68"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13"/>
      <c r="AG71" s="2"/>
      <c r="AH71" s="2"/>
      <c r="AI71" s="2"/>
      <c r="AJ71" s="2"/>
      <c r="AK71" s="2"/>
      <c r="AL71" s="2"/>
      <c r="AM71" s="2"/>
      <c r="AN71" s="2"/>
      <c r="AO71" s="2"/>
      <c r="AP71" s="2"/>
      <c r="AQ71" s="2"/>
      <c r="AR71" s="2"/>
      <c r="AS71" s="2"/>
      <c r="AT71" s="2"/>
      <c r="AU71" s="2"/>
      <c r="AV71" s="2"/>
      <c r="AW71" s="2"/>
      <c r="AX71" s="2"/>
      <c r="AY71" s="2"/>
      <c r="AZ71" s="2"/>
      <c r="BA71" s="2"/>
      <c r="BE71" s="2"/>
      <c r="BF71" s="2"/>
      <c r="BG71" s="2"/>
      <c r="BH71" s="2"/>
      <c r="BI71" s="2"/>
      <c r="BJ71" s="2"/>
      <c r="BK71" s="2"/>
      <c r="BL71" s="2"/>
      <c r="BM71" s="2"/>
      <c r="BN71" s="2"/>
      <c r="BO71" s="2"/>
      <c r="BP71" s="2"/>
    </row>
    <row r="72" spans="1:68"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13"/>
      <c r="AG72" s="2"/>
      <c r="AH72" s="2"/>
      <c r="AI72" s="2"/>
      <c r="AJ72" s="2"/>
      <c r="AK72" s="2"/>
      <c r="AL72" s="2"/>
      <c r="AM72" s="2"/>
      <c r="AN72" s="2"/>
      <c r="AO72" s="2"/>
      <c r="AP72" s="2"/>
      <c r="AQ72" s="2"/>
      <c r="AR72" s="2"/>
      <c r="AS72" s="2"/>
      <c r="AT72" s="2"/>
      <c r="AU72" s="2"/>
      <c r="AV72" s="2"/>
      <c r="AW72" s="2"/>
      <c r="AX72" s="2"/>
      <c r="AY72" s="2"/>
      <c r="AZ72" s="2"/>
      <c r="BA72" s="2"/>
      <c r="BE72" s="2"/>
      <c r="BF72" s="2"/>
      <c r="BG72" s="2"/>
      <c r="BH72" s="2"/>
      <c r="BI72" s="2"/>
      <c r="BJ72" s="2"/>
      <c r="BK72" s="2"/>
      <c r="BL72" s="2"/>
      <c r="BM72" s="2"/>
      <c r="BN72" s="2"/>
      <c r="BO72" s="2"/>
      <c r="BP72" s="2"/>
    </row>
    <row r="73" spans="1:68"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13"/>
      <c r="AG73" s="2"/>
      <c r="AH73" s="2"/>
      <c r="AI73" s="2"/>
      <c r="AJ73" s="2"/>
      <c r="AK73" s="2"/>
      <c r="AL73" s="2"/>
      <c r="AM73" s="2"/>
      <c r="AN73" s="2"/>
      <c r="AO73" s="2"/>
      <c r="AP73" s="2"/>
      <c r="AQ73" s="2"/>
      <c r="AR73" s="2"/>
      <c r="AS73" s="2"/>
      <c r="AT73" s="2"/>
      <c r="AU73" s="2"/>
      <c r="AV73" s="2"/>
      <c r="AW73" s="2"/>
      <c r="AX73" s="2"/>
      <c r="AY73" s="2"/>
      <c r="AZ73" s="2"/>
      <c r="BA73" s="2"/>
      <c r="BE73" s="2"/>
      <c r="BF73" s="2"/>
      <c r="BG73" s="2"/>
      <c r="BH73" s="2"/>
      <c r="BI73" s="2"/>
      <c r="BJ73" s="2"/>
      <c r="BK73" s="2"/>
      <c r="BL73" s="2"/>
      <c r="BM73" s="2"/>
      <c r="BN73" s="2"/>
      <c r="BO73" s="2"/>
      <c r="BP73" s="2"/>
    </row>
    <row r="74" spans="1:68"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13"/>
      <c r="AG74" s="2"/>
      <c r="AH74" s="2"/>
      <c r="AI74" s="2"/>
      <c r="AJ74" s="2"/>
      <c r="AK74" s="2"/>
      <c r="AL74" s="2"/>
      <c r="AM74" s="2"/>
      <c r="AN74" s="2"/>
      <c r="AO74" s="2"/>
      <c r="AP74" s="2"/>
      <c r="AQ74" s="2"/>
      <c r="AR74" s="2"/>
      <c r="AS74" s="2"/>
      <c r="AT74" s="2"/>
      <c r="AU74" s="2"/>
      <c r="AV74" s="2"/>
      <c r="AW74" s="2"/>
      <c r="AX74" s="2"/>
      <c r="AY74" s="2"/>
      <c r="AZ74" s="2"/>
      <c r="BA74" s="2"/>
      <c r="BE74" s="2"/>
      <c r="BF74" s="2"/>
      <c r="BG74" s="2"/>
      <c r="BH74" s="2"/>
      <c r="BI74" s="2"/>
      <c r="BJ74" s="2"/>
      <c r="BK74" s="2"/>
      <c r="BL74" s="2"/>
      <c r="BM74" s="2"/>
      <c r="BN74" s="2"/>
      <c r="BO74" s="2"/>
      <c r="BP74" s="2"/>
    </row>
    <row r="75" spans="1:68"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13"/>
      <c r="AG75" s="2"/>
      <c r="AH75" s="2"/>
      <c r="AI75" s="2"/>
      <c r="AJ75" s="2"/>
      <c r="AK75" s="2"/>
      <c r="AL75" s="2"/>
      <c r="AM75" s="2"/>
      <c r="AN75" s="2"/>
      <c r="AO75" s="2"/>
      <c r="AP75" s="2"/>
      <c r="AQ75" s="2"/>
      <c r="AR75" s="2"/>
      <c r="AS75" s="2"/>
      <c r="AT75" s="2"/>
      <c r="AU75" s="2"/>
      <c r="AV75" s="2"/>
      <c r="AW75" s="2"/>
      <c r="AX75" s="2"/>
      <c r="AY75" s="2"/>
      <c r="AZ75" s="2"/>
      <c r="BA75" s="2"/>
      <c r="BE75" s="2"/>
      <c r="BF75" s="2"/>
      <c r="BG75" s="2"/>
      <c r="BH75" s="2"/>
      <c r="BI75" s="2"/>
      <c r="BJ75" s="2"/>
      <c r="BK75" s="2"/>
      <c r="BL75" s="2"/>
      <c r="BM75" s="2"/>
      <c r="BN75" s="2"/>
      <c r="BO75" s="2"/>
      <c r="BP75" s="2"/>
    </row>
    <row r="76" spans="1:68"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13"/>
      <c r="AG76" s="2"/>
      <c r="AH76" s="2"/>
      <c r="AI76" s="2"/>
      <c r="AJ76" s="2"/>
      <c r="AK76" s="2"/>
      <c r="AL76" s="2"/>
      <c r="AM76" s="2"/>
      <c r="AN76" s="2"/>
      <c r="AO76" s="2"/>
      <c r="AP76" s="2"/>
      <c r="AQ76" s="2"/>
      <c r="AR76" s="2"/>
      <c r="AS76" s="2"/>
      <c r="AT76" s="2"/>
      <c r="AU76" s="2"/>
      <c r="AV76" s="2"/>
      <c r="AW76" s="2"/>
      <c r="AX76" s="2"/>
      <c r="AY76" s="2"/>
      <c r="AZ76" s="2"/>
      <c r="BA76" s="2"/>
      <c r="BE76" s="2"/>
      <c r="BF76" s="2"/>
      <c r="BG76" s="2"/>
      <c r="BH76" s="2"/>
      <c r="BI76" s="2"/>
      <c r="BJ76" s="2"/>
      <c r="BK76" s="2"/>
      <c r="BL76" s="2"/>
      <c r="BM76" s="2"/>
      <c r="BN76" s="2"/>
      <c r="BO76" s="2"/>
      <c r="BP76" s="2"/>
    </row>
    <row r="77" spans="1:68"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13"/>
      <c r="AG77" s="2"/>
      <c r="AH77" s="2"/>
      <c r="AI77" s="2"/>
      <c r="AJ77" s="2"/>
      <c r="AK77" s="2"/>
      <c r="AL77" s="2"/>
      <c r="AM77" s="2"/>
      <c r="AN77" s="2"/>
      <c r="AO77" s="2"/>
      <c r="AP77" s="2"/>
      <c r="AQ77" s="2"/>
      <c r="AR77" s="2"/>
      <c r="AS77" s="2"/>
      <c r="AT77" s="2"/>
      <c r="AU77" s="2"/>
      <c r="AV77" s="2"/>
      <c r="AW77" s="2"/>
      <c r="AX77" s="2"/>
      <c r="AY77" s="2"/>
      <c r="AZ77" s="2"/>
      <c r="BA77" s="2"/>
      <c r="BE77" s="2"/>
      <c r="BF77" s="2"/>
      <c r="BG77" s="2"/>
      <c r="BH77" s="2"/>
      <c r="BI77" s="2"/>
      <c r="BJ77" s="2"/>
      <c r="BK77" s="2"/>
      <c r="BL77" s="2"/>
      <c r="BM77" s="2"/>
      <c r="BN77" s="2"/>
      <c r="BO77" s="2"/>
      <c r="BP77" s="2"/>
    </row>
    <row r="78" spans="1:68"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13"/>
      <c r="AG78" s="2"/>
      <c r="AH78" s="2"/>
      <c r="AI78" s="2"/>
      <c r="AJ78" s="2"/>
      <c r="AK78" s="2"/>
      <c r="AL78" s="2"/>
      <c r="AM78" s="2"/>
      <c r="AN78" s="2"/>
      <c r="AO78" s="2"/>
      <c r="AP78" s="2"/>
      <c r="AQ78" s="2"/>
      <c r="AR78" s="2"/>
      <c r="AS78" s="2"/>
      <c r="AT78" s="2"/>
      <c r="AU78" s="2"/>
      <c r="AV78" s="2"/>
      <c r="AW78" s="2"/>
      <c r="AX78" s="2"/>
      <c r="AY78" s="2"/>
      <c r="AZ78" s="2"/>
      <c r="BA78" s="2"/>
      <c r="BE78" s="2"/>
      <c r="BF78" s="2"/>
      <c r="BG78" s="2"/>
      <c r="BH78" s="2"/>
      <c r="BI78" s="2"/>
      <c r="BJ78" s="2"/>
      <c r="BK78" s="2"/>
      <c r="BL78" s="2"/>
      <c r="BM78" s="2"/>
      <c r="BN78" s="2"/>
      <c r="BO78" s="2"/>
      <c r="BP78" s="2"/>
    </row>
    <row r="79" spans="1:68"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13"/>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row>
    <row r="80" spans="1:68"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row>
    <row r="81" spans="1:68"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row>
    <row r="82" spans="1:68"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row>
    <row r="83" spans="1:68"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row>
    <row r="84" spans="1:68"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row>
    <row r="85" spans="1:68"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row>
    <row r="86" spans="1:68"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row>
    <row r="87" spans="1:68"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row>
    <row r="88" spans="1:68"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row>
    <row r="89" spans="1:68"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row>
    <row r="90" spans="1:68"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row>
    <row r="91" spans="1:68"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row>
    <row r="92" spans="1:68"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row>
    <row r="93" spans="1:68"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row>
    <row r="94" spans="1:68"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row>
    <row r="95" spans="1:68"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row>
    <row r="96" spans="1:68"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row>
    <row r="97" spans="1:68"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row>
    <row r="98" spans="1:68"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row>
    <row r="99" spans="1:68"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row>
    <row r="100" spans="1:68"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row>
    <row r="101" spans="1:68"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row>
    <row r="102" spans="1:68"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row>
    <row r="103" spans="1:68"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row>
    <row r="104" spans="1:68"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row>
    <row r="105" spans="1:68"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row>
    <row r="106" spans="1:68"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row>
    <row r="107" spans="1:68"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row>
    <row r="108" spans="1:68"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row>
    <row r="109" spans="1:68"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row>
    <row r="110" spans="1:68"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row>
    <row r="111" spans="1:68"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row>
    <row r="112" spans="1:68"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row>
    <row r="113" spans="1:68"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row>
    <row r="114" spans="1:68"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row>
    <row r="115" spans="1:68"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row>
    <row r="116" spans="1:68"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row>
    <row r="117" spans="1:68"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row>
    <row r="118" spans="1:68"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row>
    <row r="119" spans="1:68"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row>
    <row r="120" spans="1:68"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row>
    <row r="121" spans="1:68"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row>
    <row r="122" spans="1:68"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row>
    <row r="123" spans="1:68"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row>
    <row r="124" spans="1:68"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row>
    <row r="125" spans="1:68"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row>
    <row r="126" spans="1:68"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row>
    <row r="127" spans="1:68"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row>
    <row r="128" spans="1:68"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row>
    <row r="129" spans="1:68"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row>
    <row r="130" spans="1:68"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row>
    <row r="131" spans="1:68"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row>
    <row r="132" spans="1:68"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row>
    <row r="133" spans="1:68"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row>
    <row r="134" spans="1:68"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row>
    <row r="135" spans="1:68"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row>
    <row r="136" spans="1:68"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row>
    <row r="137" spans="1:68"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row>
    <row r="138" spans="1:68"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row>
    <row r="139" spans="1:68"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row>
    <row r="140" spans="1:68"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1:68"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1:68"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1:68"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1:68"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1:68"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1:68"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1:68"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1:68"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1:68"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1:68"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1:68"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1:68"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1:68"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1:68"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1:68"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1:68"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1:68"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1:68"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1:68"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1:68"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68"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68"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68"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68"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68"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68"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68"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68"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68"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68"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68"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68"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68"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68"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68"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68"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1:68"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1:68"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1:68"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1:68"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1:68"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1:68"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1:68"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1:68"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1:68"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1:68"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1:68"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1:68"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1:68"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1:68"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1:68"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1:68"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1:68"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1:68"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1:68"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1:68"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1:68"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1:68"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1:68"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1:68"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1:68"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1:68"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1:68"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1:68"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1:68"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1:68"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1:68"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1:68"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1:68"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1:68"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1:68"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1:68"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1:68"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1:68"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1:68"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1:68"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1:68"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1:68"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1:68"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1:68"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1:68"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1:68"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1:68"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1:68"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1:68"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1:68"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1:68"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1:68"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1:68"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1:68"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1:68"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1:68"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1:68"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1:68"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1:68"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1:68"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1:68"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1:68"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1:68"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1:68"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1:68"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1:68"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1:68"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1:68"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1:68"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1:68"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1:68"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1:68"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1:68"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1:68"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1:68"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1:68"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1:68"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1:68"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1:68"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1:68"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1:68"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1:68"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1:68"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1:68"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1:68"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1:68"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1:68"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1:68"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1:68"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1:68"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1:68"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1:68"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1:68"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1:68"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1:68"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1:68"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1:68"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1:68"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1:68"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1:68"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1:68"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1:68"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1:68"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1:68"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1:68"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1:68"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1:68"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1:68"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1:68"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1:68"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1:68"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1:68"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1:68"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1:68"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1:68"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1:68"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1:68"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1:68"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1:68"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1:68"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1:68"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1:68"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1:68"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1:68"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1:68"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1:68"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1:68"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1:68"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1:68"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1:68"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1:68"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1:68"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1:68"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1:68"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1:68"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1:68"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1:68"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1:68"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1:68"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1:68"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1:68"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1:68"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1:68"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1:68"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1:68"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1:68"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1:68"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1:68"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1:68"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1:68"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1:68"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1:68"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1:68"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1:68"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1:68"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1:68"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1:68"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1:68"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1:68"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1:68"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1:68"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1:68"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1:68"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1:68"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1:68"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1:68"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1:68"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1:68"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1:68"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1:68"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1:68"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1:68"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1:68"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1:68"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1:68"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1:68"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1:68"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1:68"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1:68"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1:68"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1:68"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1:68"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1:68"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1:68"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1:68"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1:68"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1:68"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1:68"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1:68"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1:68"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1:68"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1:68"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1:68"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1:68"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1:68"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1:68"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1:68"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1:68"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1:68"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1:68"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1:68"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1:68"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1:68"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1:68"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1:68"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1:68"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1:68"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1:68"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1:68"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1:68"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1:68"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1:68"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1:68"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1:68"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1:68"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1:68"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1:68"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1:68"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1:68"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1:68"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1:68"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1:68"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1:68"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1:68"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1:68"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1:68"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1:68"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1:68"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1:68"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1:68"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1:68"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1:68"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1:68"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1:68"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1:68"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1:68"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1:68"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1:68"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1:68"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1:68"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1:68"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1:68"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1:68"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1:68"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1:68"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1:68"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1:68"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1:68"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1:68"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1:68"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1:68"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1:68"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1:68"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1:68"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1:68"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1:68"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1:68"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1:68"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1:68"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1:68"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1:68"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1:68"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1:68"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1:68"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1:68"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1:68"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1:68"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1:68"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1:68"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1:68"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1:68"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1:68"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1:68"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1:68"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1:68"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1:68"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1:68"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1:68"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1:68"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1:68"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1:68"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1:68"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1:68"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1:68"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1:68"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1:68"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1:68"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1:68"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1:68"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1:68"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1:68"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1:68"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1:68"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1:68"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1:68"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1:68"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1:68"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1:68"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row>
    <row r="475" spans="1:68"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row>
    <row r="476" spans="1:68"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row>
    <row r="477" spans="1:68"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row>
    <row r="478" spans="1:68"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row>
    <row r="479" spans="1:68"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row>
    <row r="480" spans="1:68"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row>
    <row r="481" spans="1:68"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row>
    <row r="482" spans="1:68"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row>
    <row r="483" spans="1:68"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row>
    <row r="484" spans="1:68"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row>
    <row r="485" spans="1:68"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row>
    <row r="486" spans="1:68"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row>
    <row r="487" spans="1:68"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row>
    <row r="488" spans="1:68"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row>
    <row r="489" spans="1:68"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row>
    <row r="490" spans="1:68"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row>
    <row r="491" spans="1:68"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row>
    <row r="492" spans="1:68"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row>
    <row r="493" spans="1:68"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row>
    <row r="494" spans="1:68"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row>
    <row r="495" spans="1:68"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row>
    <row r="496" spans="1:68"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row>
    <row r="497" spans="1:68"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row>
    <row r="498" spans="1:68"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row>
    <row r="499" spans="1:68"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row>
    <row r="500" spans="1:68"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row>
    <row r="501" spans="1:68"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row>
    <row r="502" spans="1:68"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row>
    <row r="503" spans="1:68"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row>
    <row r="504" spans="1:68"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row>
    <row r="505" spans="1:68"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row>
    <row r="506" spans="1:68"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row>
    <row r="507" spans="1:68"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row>
    <row r="508" spans="1:68"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row>
    <row r="509" spans="1:68"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row>
    <row r="510" spans="1:68"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row>
    <row r="511" spans="1:68"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row>
    <row r="512" spans="1:68"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row>
    <row r="513" spans="1:68"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row>
    <row r="514" spans="1:68"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row>
    <row r="515" spans="1:68"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row>
    <row r="516" spans="1:68"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row>
    <row r="517" spans="1:68"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row>
    <row r="518" spans="1:68"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row>
    <row r="519" spans="1:68"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row>
    <row r="520" spans="1:68"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row>
    <row r="521" spans="1:68"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row>
    <row r="522" spans="1:68"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row>
    <row r="523" spans="1:68"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row>
    <row r="524" spans="1:68"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row>
    <row r="525" spans="1:68"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row>
    <row r="526" spans="1:68"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row>
    <row r="527" spans="1:68"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row>
    <row r="528" spans="1:68"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row>
    <row r="529" spans="1:68"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row>
    <row r="530" spans="1:68"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row>
    <row r="531" spans="1:68"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row>
    <row r="532" spans="1:68"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row>
    <row r="533" spans="1:68"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row>
    <row r="534" spans="1:68"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row>
    <row r="535" spans="1:68"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row>
    <row r="536" spans="1:68"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row>
    <row r="537" spans="1:68"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row>
    <row r="538" spans="1:68"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row>
    <row r="539" spans="1:68"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row>
    <row r="540" spans="1:68"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row>
    <row r="541" spans="1:68"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row>
    <row r="542" spans="1:68"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row>
    <row r="543" spans="1:68"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row>
    <row r="544" spans="1:68"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row>
    <row r="545" spans="1:68"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row>
    <row r="546" spans="1:68"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row>
    <row r="547" spans="1:68"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row>
    <row r="548" spans="1:68"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row>
    <row r="549" spans="1:68"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row>
    <row r="550" spans="1:68"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row>
    <row r="551" spans="1:68"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row>
    <row r="552" spans="1:68"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row>
    <row r="553" spans="1:68"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row>
    <row r="554" spans="1:68"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row>
    <row r="555" spans="1:68"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row>
    <row r="556" spans="1:68"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row>
    <row r="557" spans="1:68"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row>
    <row r="558" spans="1:68"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row>
    <row r="559" spans="1:68"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row>
    <row r="560" spans="1:68"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row>
    <row r="561" spans="1:68"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row>
    <row r="562" spans="1:68"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row>
    <row r="563" spans="1:68"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row>
    <row r="564" spans="1:68"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row>
    <row r="565" spans="1:68"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row>
    <row r="566" spans="1:68"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row>
    <row r="567" spans="1:68"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row>
    <row r="568" spans="1:68"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row>
    <row r="569" spans="1:68"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row>
    <row r="570" spans="1:68"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row>
    <row r="571" spans="1:68"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row>
    <row r="572" spans="1:68"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row>
    <row r="573" spans="1:68"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row>
    <row r="574" spans="1:68"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row>
    <row r="575" spans="1:68"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row>
    <row r="576" spans="1:68"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row>
    <row r="577" spans="1:68"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row>
    <row r="578" spans="1:68"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row>
    <row r="579" spans="1:68"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row>
    <row r="580" spans="1:68"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row>
    <row r="581" spans="1:68"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row>
    <row r="582" spans="1:68"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row>
    <row r="583" spans="1:68"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row>
    <row r="584" spans="1:68"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row>
    <row r="585" spans="1:68"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row>
    <row r="586" spans="1:68"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row>
    <row r="587" spans="1:68"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row>
    <row r="588" spans="1:68"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row>
    <row r="589" spans="1:68"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row>
    <row r="590" spans="1:68"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row>
    <row r="591" spans="1:68"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row>
    <row r="592" spans="1:68"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row>
    <row r="593" spans="1:68"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row>
    <row r="594" spans="1:68"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row>
    <row r="595" spans="1:68"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row>
    <row r="596" spans="1:68"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row>
    <row r="597" spans="1:68"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row>
    <row r="598" spans="1:68"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row>
    <row r="599" spans="1:68"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row>
    <row r="600" spans="1:68"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row>
    <row r="601" spans="1:68"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row>
    <row r="602" spans="1:68"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row>
    <row r="603" spans="1:68"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row>
    <row r="604" spans="1:68"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row>
    <row r="605" spans="1:68"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row>
    <row r="606" spans="1:68"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row>
    <row r="607" spans="1:68"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row>
    <row r="608" spans="1:68"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row>
    <row r="609" spans="1:68"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row>
    <row r="610" spans="1:68"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row>
    <row r="611" spans="1:68"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row>
    <row r="612" spans="1:68"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row>
    <row r="613" spans="1:68"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row>
    <row r="614" spans="1:68"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row>
    <row r="615" spans="1:68"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row>
    <row r="616" spans="1:68"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row>
    <row r="617" spans="1:68"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row>
    <row r="618" spans="1:68"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row>
    <row r="619" spans="1:68"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row>
    <row r="620" spans="1:68"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row>
    <row r="621" spans="1:68"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row>
    <row r="622" spans="1:68"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row>
    <row r="623" spans="1:68"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row>
    <row r="624" spans="1:68"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row>
    <row r="625" spans="1:68"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row>
    <row r="626" spans="1:68"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row>
    <row r="627" spans="1:68"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row>
    <row r="628" spans="1:68"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row>
    <row r="629" spans="1:68"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row>
    <row r="630" spans="1:68"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row>
    <row r="631" spans="1:68"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row>
    <row r="632" spans="1:68"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row>
    <row r="633" spans="1:68"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row>
    <row r="634" spans="1:68"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row>
    <row r="635" spans="1:68"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row>
    <row r="636" spans="1:68"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row>
    <row r="637" spans="1:68"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row>
    <row r="638" spans="1:68"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row>
    <row r="639" spans="1:68"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row>
    <row r="640" spans="1:68"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row>
    <row r="641" spans="1:68"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row>
    <row r="642" spans="1:68"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row>
    <row r="643" spans="1:68"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row>
    <row r="644" spans="1:68"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row>
    <row r="645" spans="1:68"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row>
    <row r="646" spans="1:68"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row>
    <row r="647" spans="1:68"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row>
    <row r="648" spans="1:68"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row>
    <row r="649" spans="1:68"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row>
    <row r="650" spans="1:68"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row>
    <row r="651" spans="1:68"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row>
    <row r="652" spans="1:68"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row>
    <row r="653" spans="1:68"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row>
    <row r="654" spans="1:68"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row>
    <row r="655" spans="1:68"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row>
    <row r="656" spans="1:68"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row>
    <row r="657" spans="1:68"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row>
    <row r="658" spans="1:68"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row>
    <row r="659" spans="1:68"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row>
    <row r="660" spans="1:68"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row>
    <row r="661" spans="1:68"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row>
    <row r="662" spans="1:68"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row>
    <row r="663" spans="1:68"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row>
    <row r="664" spans="1:68"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row>
    <row r="665" spans="1:68"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row>
    <row r="666" spans="1:68"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row>
    <row r="667" spans="1:68"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row>
    <row r="668" spans="1:68"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row>
    <row r="669" spans="1:68"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row>
    <row r="670" spans="1:68"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row>
    <row r="671" spans="1:68"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row>
    <row r="672" spans="1:68"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row>
    <row r="673" spans="1:68"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row>
    <row r="674" spans="1:68"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row>
    <row r="675" spans="1:68"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row>
    <row r="676" spans="1:68"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row>
    <row r="677" spans="1:68"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row>
    <row r="678" spans="1:68"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row>
    <row r="679" spans="1:68"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row>
    <row r="680" spans="1:68"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row>
    <row r="681" spans="1:68"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row>
    <row r="682" spans="1:68"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row>
    <row r="683" spans="1:68"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row>
    <row r="684" spans="1:68"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row>
    <row r="685" spans="1:68"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row>
    <row r="686" spans="1:68"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row>
    <row r="687" spans="1:68"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row>
    <row r="688" spans="1:68"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row>
    <row r="689" spans="1:68"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row>
    <row r="690" spans="1:68"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row>
    <row r="691" spans="1:68"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row>
    <row r="692" spans="1:68"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row>
    <row r="693" spans="1:68"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row>
    <row r="694" spans="1:68"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row>
    <row r="695" spans="1:68"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row>
    <row r="696" spans="1:68"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row>
    <row r="697" spans="1:68"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row>
    <row r="698" spans="1:68"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row>
    <row r="699" spans="1:68"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row>
    <row r="700" spans="1:68"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row>
    <row r="701" spans="1:68"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row>
    <row r="702" spans="1:68"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row>
    <row r="703" spans="1:68"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row>
    <row r="704" spans="1:68"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row>
    <row r="705" spans="1:68"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row>
    <row r="706" spans="1:68"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row>
    <row r="707" spans="1:68"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row>
    <row r="708" spans="1:68"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row>
    <row r="709" spans="1:68"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row>
    <row r="710" spans="1:68"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row>
    <row r="711" spans="1:68"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row>
    <row r="712" spans="1:68"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row>
    <row r="713" spans="1:68"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row>
    <row r="714" spans="1:68"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row>
    <row r="715" spans="1:68"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row>
    <row r="716" spans="1:68"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row>
    <row r="717" spans="1:68"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row>
    <row r="718" spans="1:68"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row>
    <row r="719" spans="1:68"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row>
    <row r="720" spans="1:68"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row>
    <row r="721" spans="1:68"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row>
    <row r="722" spans="1:68"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row>
    <row r="723" spans="1:68"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row>
    <row r="724" spans="1:68"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row>
    <row r="725" spans="1:68"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row>
    <row r="726" spans="1:68"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row>
    <row r="727" spans="1:68"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row>
    <row r="728" spans="1:68"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row>
    <row r="729" spans="1:68"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row>
    <row r="730" spans="1:68"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row>
    <row r="731" spans="1:68"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row>
    <row r="732" spans="1:68"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row>
    <row r="733" spans="1:68"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row>
    <row r="734" spans="1:68"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row>
    <row r="735" spans="1:68"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row>
    <row r="736" spans="1:68"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row>
    <row r="737" spans="1:68"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row>
    <row r="738" spans="1:68"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row>
    <row r="739" spans="1:68"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row>
    <row r="740" spans="1:68"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row>
    <row r="741" spans="1:68"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row>
    <row r="742" spans="1:68"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row>
    <row r="743" spans="1:68"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row>
    <row r="744" spans="1:68"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row>
    <row r="745" spans="1:68"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row>
    <row r="746" spans="1:68"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row>
    <row r="747" spans="1:68"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row>
    <row r="748" spans="1:68"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row>
    <row r="749" spans="1:68"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row>
    <row r="750" spans="1:68"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row>
    <row r="751" spans="1:68"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row>
    <row r="752" spans="1:68"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row>
    <row r="753" spans="1:68"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row>
    <row r="754" spans="1:68"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row>
    <row r="755" spans="1:68"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row>
    <row r="756" spans="1:68"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row>
    <row r="757" spans="1:68"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row>
    <row r="758" spans="1:68"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row>
    <row r="759" spans="1:68"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row>
    <row r="760" spans="1:68"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row>
  </sheetData>
  <autoFilter ref="A2:BN79"/>
  <conditionalFormatting sqref="A1 A16:A760">
    <cfRule type="notContainsBlanks" dxfId="0" priority="1">
      <formula>LEN(TRIM(A1))&gt;0</formula>
    </cfRule>
  </conditionalFormatting>
  <hyperlinks>
    <hyperlink ref="BF3" r:id="rId1"/>
    <hyperlink ref="BF4" r:id="rId2"/>
    <hyperlink ref="BF6" r:id="rId3"/>
    <hyperlink ref="BF7" r:id="rId4"/>
  </hyperlinks>
  <pageMargins left="0.7" right="0.7" top="0.75" bottom="0.75" header="0.3" footer="0.3"/>
  <legacyDrawing r:id="rId5"/>
  <extLst>
    <ext xmlns:x14="http://schemas.microsoft.com/office/spreadsheetml/2009/9/main" uri="{CCE6A557-97BC-4b89-ADB6-D9C93CAAB3DF}">
      <x14:dataValidations xmlns:xm="http://schemas.microsoft.com/office/excel/2006/main" count="16">
        <x14:dataValidation type="list" allowBlank="1">
          <x14:formula1>
            <xm:f>[1]opciones!#REF!</xm:f>
          </x14:formula1>
          <xm:sqref>W3:W49</xm:sqref>
        </x14:dataValidation>
        <x14:dataValidation type="list" allowBlank="1">
          <x14:formula1>
            <xm:f>[1]opciones!#REF!</xm:f>
          </x14:formula1>
          <xm:sqref>BD3:BD78</xm:sqref>
        </x14:dataValidation>
        <x14:dataValidation type="list" allowBlank="1">
          <x14:formula1>
            <xm:f>[1]opciones!#REF!</xm:f>
          </x14:formula1>
          <xm:sqref>G3:G49</xm:sqref>
        </x14:dataValidation>
        <x14:dataValidation type="list" allowBlank="1">
          <x14:formula1>
            <xm:f>[1]opciones!#REF!</xm:f>
          </x14:formula1>
          <xm:sqref>I3:I4</xm:sqref>
        </x14:dataValidation>
        <x14:dataValidation type="list" allowBlank="1">
          <x14:formula1>
            <xm:f>[1]opciones!#REF!</xm:f>
          </x14:formula1>
          <xm:sqref>AD3:AD4 AD6:AD7 Q3:Q49</xm:sqref>
        </x14:dataValidation>
        <x14:dataValidation type="list" allowBlank="1">
          <x14:formula1>
            <xm:f>[1]opciones!#REF!</xm:f>
          </x14:formula1>
          <xm:sqref>P3:P49</xm:sqref>
        </x14:dataValidation>
        <x14:dataValidation type="list" allowBlank="1" showErrorMessage="1">
          <x14:formula1>
            <xm:f>[1]opciones!#REF!</xm:f>
          </x14:formula1>
          <xm:sqref>B3:B49</xm:sqref>
        </x14:dataValidation>
        <x14:dataValidation type="list" allowBlank="1">
          <x14:formula1>
            <xm:f>[1]opciones!#REF!</xm:f>
          </x14:formula1>
          <xm:sqref>AH3:AH49</xm:sqref>
        </x14:dataValidation>
        <x14:dataValidation type="list" allowBlank="1">
          <x14:formula1>
            <xm:f>[1]opciones!#REF!</xm:f>
          </x14:formula1>
          <xm:sqref>AC3:AC4 AC6:AC7</xm:sqref>
        </x14:dataValidation>
        <x14:dataValidation type="list" allowBlank="1">
          <x14:formula1>
            <xm:f>[1]opciones!#REF!</xm:f>
          </x14:formula1>
          <xm:sqref>H3:H49</xm:sqref>
        </x14:dataValidation>
        <x14:dataValidation type="list" allowBlank="1">
          <x14:formula1>
            <xm:f>[1]opciones!#REF!</xm:f>
          </x14:formula1>
          <xm:sqref>I5:I49</xm:sqref>
        </x14:dataValidation>
        <x14:dataValidation type="list" allowBlank="1">
          <x14:formula1>
            <xm:f>[1]opciones!#REF!</xm:f>
          </x14:formula1>
          <xm:sqref>AJ3:AK49</xm:sqref>
        </x14:dataValidation>
        <x14:dataValidation type="list" allowBlank="1">
          <x14:formula1>
            <xm:f>[1]opciones!#REF!</xm:f>
          </x14:formula1>
          <xm:sqref>X3:X49</xm:sqref>
        </x14:dataValidation>
        <x14:dataValidation type="list" allowBlank="1">
          <x14:formula1>
            <xm:f>[1]opciones!#REF!</xm:f>
          </x14:formula1>
          <xm:sqref>T3:T49</xm:sqref>
        </x14:dataValidation>
        <x14:dataValidation type="list" allowBlank="1">
          <x14:formula1>
            <xm:f>[1]opciones!#REF!</xm:f>
          </x14:formula1>
          <xm:sqref>AS3:AS49 AV3:AV49</xm:sqref>
        </x14:dataValidation>
        <x14:dataValidation type="list" allowBlank="1">
          <x14:formula1>
            <xm:f>[1]opciones!#REF!</xm:f>
          </x14:formula1>
          <xm:sqref>L3:L49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NACIONAL</vt:lpstr>
      <vt:lpstr>1. FONAM</vt:lpstr>
      <vt:lpstr>derly</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2017-07-25T15:00:33Z</dcterms:created>
  <dcterms:modified xsi:type="dcterms:W3CDTF">2017-07-25T15:01:23Z</dcterms:modified>
</cp:coreProperties>
</file>